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https://energiecites-my.sharepoint.com/personal/izabela_kusnierz_energiecites_onmicrosoft_com/Documents/Iza Kuśnierz/!!PROJEKTY/MULTIPLY/dokumenty projektowe/"/>
    </mc:Choice>
  </mc:AlternateContent>
  <xr:revisionPtr revIDLastSave="0" documentId="8_{2BA1C05E-D03A-4F7D-81C8-5670BE11CB10}" xr6:coauthVersionLast="36" xr6:coauthVersionMax="46" xr10:uidLastSave="{00000000-0000-0000-0000-000000000000}"/>
  <bookViews>
    <workbookView xWindow="0" yWindow="0" windowWidth="20496" windowHeight="6948" tabRatio="853" activeTab="2" xr2:uid="{00000000-000D-0000-FFFF-FFFF00000000}"/>
  </bookViews>
  <sheets>
    <sheet name="Informacje ogólne" sheetId="3" r:id="rId1"/>
    <sheet name="Ogrzewanie" sheetId="27" r:id="rId2"/>
    <sheet name="Energia elektryczna" sheetId="25" r:id="rId3"/>
    <sheet name="Mobilność" sheetId="12" r:id="rId4"/>
    <sheet name="Planowanie przestrzenne i in." sheetId="26" r:id="rId5"/>
    <sheet name="Plan działań" sheetId="21" r:id="rId6"/>
    <sheet name="Raport" sheetId="24" r:id="rId7"/>
  </sheets>
  <externalReferences>
    <externalReference r:id="rId8"/>
  </externalReferences>
  <definedNames>
    <definedName name="Base2020">[1]extra!$A$78:$A$106</definedName>
    <definedName name="Base2030">[1]extra!$B$78:$B$114</definedName>
    <definedName name="Baselong">[1]extra!$C$78:$C$119</definedName>
    <definedName name="Long_term_target_year">[1]extra!$G$4:$G$33</definedName>
    <definedName name="redtype">[1]extra!$A$4:$A$5</definedName>
    <definedName name="selectx">[1]extra!$C$3:$C$4</definedName>
    <definedName name="TargetYear">'[1]Drop-down Menus'!$I$56:$I$86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7" l="1"/>
  <c r="H82" i="21"/>
  <c r="H81" i="21"/>
  <c r="H80" i="21"/>
  <c r="H79" i="21"/>
  <c r="H78" i="21"/>
  <c r="H74" i="21"/>
  <c r="H73" i="21"/>
  <c r="H72" i="21"/>
  <c r="H71" i="21"/>
  <c r="H70" i="21"/>
  <c r="H66" i="21"/>
  <c r="H65" i="21"/>
  <c r="H64" i="21"/>
  <c r="H63" i="21"/>
  <c r="H62" i="21"/>
  <c r="H58" i="21"/>
  <c r="H57" i="21"/>
  <c r="H56" i="21"/>
  <c r="H55" i="21"/>
  <c r="H54" i="21"/>
  <c r="I93" i="24"/>
  <c r="H47" i="21" l="1"/>
  <c r="H48" i="21"/>
  <c r="H49" i="21"/>
  <c r="H50" i="21"/>
  <c r="H46" i="21"/>
  <c r="H39" i="21"/>
  <c r="H40" i="21"/>
  <c r="H41" i="21"/>
  <c r="H42" i="21"/>
  <c r="H38" i="21"/>
  <c r="H31" i="21"/>
  <c r="H32" i="21"/>
  <c r="H33" i="21"/>
  <c r="H34" i="21"/>
  <c r="H30" i="21"/>
  <c r="D54" i="25"/>
  <c r="J37" i="25"/>
  <c r="J11" i="27"/>
  <c r="D59" i="3"/>
  <c r="K59" i="12" l="1"/>
  <c r="L59" i="12" s="1"/>
  <c r="K60" i="12"/>
  <c r="L60" i="12" s="1"/>
  <c r="K61" i="12"/>
  <c r="L61" i="12" s="1"/>
  <c r="K62" i="12"/>
  <c r="L62" i="12" s="1"/>
  <c r="K63" i="12"/>
  <c r="L63" i="12" s="1"/>
  <c r="K64" i="12"/>
  <c r="L64" i="12" s="1"/>
  <c r="K65" i="12"/>
  <c r="L65" i="12" s="1"/>
  <c r="K66" i="12"/>
  <c r="L66" i="12" s="1"/>
  <c r="K67" i="12"/>
  <c r="L67" i="12" s="1"/>
  <c r="K68" i="12"/>
  <c r="L68" i="12" s="1"/>
  <c r="K69" i="12"/>
  <c r="L69" i="12" s="1"/>
  <c r="K70" i="12"/>
  <c r="L70" i="12" s="1"/>
  <c r="K71" i="12"/>
  <c r="L71" i="12" s="1"/>
  <c r="K72" i="12"/>
  <c r="L72" i="12" s="1"/>
  <c r="I59" i="12"/>
  <c r="J59" i="12" s="1"/>
  <c r="I60" i="12"/>
  <c r="J60" i="12" s="1"/>
  <c r="I61" i="12"/>
  <c r="J61" i="12" s="1"/>
  <c r="I62" i="12"/>
  <c r="J62" i="12" s="1"/>
  <c r="I63" i="12"/>
  <c r="J63" i="12" s="1"/>
  <c r="I64" i="12"/>
  <c r="J64" i="12" s="1"/>
  <c r="I65" i="12"/>
  <c r="J65" i="12" s="1"/>
  <c r="I66" i="12"/>
  <c r="J66" i="12" s="1"/>
  <c r="I67" i="12"/>
  <c r="J67" i="12" s="1"/>
  <c r="I68" i="12"/>
  <c r="J68" i="12" s="1"/>
  <c r="I69" i="12"/>
  <c r="J69" i="12" s="1"/>
  <c r="I70" i="12"/>
  <c r="J70" i="12" s="1"/>
  <c r="I71" i="12"/>
  <c r="J71" i="12" s="1"/>
  <c r="I72" i="12"/>
  <c r="J72" i="12" s="1"/>
  <c r="I57" i="12"/>
  <c r="J57" i="12" s="1"/>
  <c r="G72" i="12"/>
  <c r="H72" i="12" s="1"/>
  <c r="G66" i="12"/>
  <c r="H66" i="12" s="1"/>
  <c r="G67" i="12"/>
  <c r="H67" i="12" s="1"/>
  <c r="G68" i="12"/>
  <c r="H68" i="12" s="1"/>
  <c r="G69" i="12"/>
  <c r="H69" i="12" s="1"/>
  <c r="G70" i="12"/>
  <c r="H70" i="12" s="1"/>
  <c r="G71" i="12"/>
  <c r="H71" i="12" s="1"/>
  <c r="G65" i="12"/>
  <c r="H65" i="12" s="1"/>
  <c r="G59" i="12"/>
  <c r="H59" i="12" s="1"/>
  <c r="G60" i="12"/>
  <c r="H60" i="12" s="1"/>
  <c r="G61" i="12"/>
  <c r="H61" i="12" s="1"/>
  <c r="G62" i="12"/>
  <c r="H62" i="12" s="1"/>
  <c r="G63" i="12"/>
  <c r="H63" i="12" s="1"/>
  <c r="G64" i="12"/>
  <c r="H64" i="12" s="1"/>
  <c r="F72" i="12"/>
  <c r="F67" i="12"/>
  <c r="F68" i="12"/>
  <c r="F69" i="12"/>
  <c r="F70" i="12"/>
  <c r="F71" i="12"/>
  <c r="F66" i="12"/>
  <c r="F65" i="12"/>
  <c r="F60" i="12"/>
  <c r="F61" i="12"/>
  <c r="F62" i="12"/>
  <c r="F63" i="12"/>
  <c r="F64" i="12"/>
  <c r="F57" i="12"/>
  <c r="F59" i="12"/>
  <c r="E72" i="12"/>
  <c r="E66" i="12"/>
  <c r="E67" i="12"/>
  <c r="E68" i="12"/>
  <c r="E69" i="12"/>
  <c r="E70" i="12"/>
  <c r="E71" i="12"/>
  <c r="E65" i="12"/>
  <c r="E59" i="12"/>
  <c r="E60" i="12"/>
  <c r="E61" i="12"/>
  <c r="E62" i="12"/>
  <c r="E57" i="12"/>
  <c r="L51" i="12"/>
  <c r="L50" i="12"/>
  <c r="L46" i="12"/>
  <c r="L47" i="12"/>
  <c r="L48" i="12"/>
  <c r="L49" i="12"/>
  <c r="L45" i="12"/>
  <c r="L44" i="12"/>
  <c r="L43" i="12"/>
  <c r="L38" i="12"/>
  <c r="L39" i="12"/>
  <c r="L40" i="12"/>
  <c r="L41" i="12"/>
  <c r="L42" i="12"/>
  <c r="L36" i="12"/>
  <c r="J46" i="12"/>
  <c r="J47" i="12"/>
  <c r="J48" i="12"/>
  <c r="J49" i="12"/>
  <c r="J50" i="12"/>
  <c r="J45" i="12"/>
  <c r="J44" i="12"/>
  <c r="J43" i="12"/>
  <c r="J38" i="12"/>
  <c r="J39" i="12"/>
  <c r="J40" i="12"/>
  <c r="J41" i="12"/>
  <c r="J42" i="12"/>
  <c r="J36" i="12"/>
  <c r="J51" i="12"/>
  <c r="H51" i="12"/>
  <c r="H46" i="12"/>
  <c r="H47" i="12"/>
  <c r="H48" i="12"/>
  <c r="H49" i="12"/>
  <c r="H50" i="12"/>
  <c r="H45" i="12"/>
  <c r="H44" i="12"/>
  <c r="H40" i="12"/>
  <c r="H38" i="12"/>
  <c r="H39" i="12"/>
  <c r="H41" i="12"/>
  <c r="H37" i="12"/>
  <c r="H36" i="12"/>
  <c r="F51" i="12"/>
  <c r="F46" i="12"/>
  <c r="F47" i="12"/>
  <c r="F48" i="12"/>
  <c r="F49" i="12"/>
  <c r="F50" i="12"/>
  <c r="F45" i="12"/>
  <c r="E45" i="12"/>
  <c r="F44" i="12"/>
  <c r="E44" i="12"/>
  <c r="F38" i="12"/>
  <c r="F39" i="12"/>
  <c r="F40" i="12"/>
  <c r="F41" i="12"/>
  <c r="F36" i="12"/>
  <c r="E36" i="12"/>
  <c r="E51" i="12"/>
  <c r="E46" i="12"/>
  <c r="E47" i="12"/>
  <c r="E48" i="12"/>
  <c r="E49" i="12"/>
  <c r="E50" i="12"/>
  <c r="E38" i="12"/>
  <c r="E39" i="12"/>
  <c r="E40" i="12"/>
  <c r="E41" i="12"/>
  <c r="F105" i="27"/>
  <c r="F98" i="27"/>
  <c r="F91" i="27"/>
  <c r="F84" i="27"/>
  <c r="F77" i="27"/>
  <c r="D59" i="25"/>
  <c r="D57" i="25"/>
  <c r="D56" i="25"/>
  <c r="D55" i="25"/>
  <c r="F55" i="25"/>
  <c r="N11" i="25"/>
  <c r="N10" i="25"/>
  <c r="K11" i="25"/>
  <c r="K10" i="25"/>
  <c r="H11" i="25"/>
  <c r="H10" i="25"/>
  <c r="F11" i="25"/>
  <c r="F10" i="25"/>
  <c r="M55" i="25" l="1"/>
  <c r="K55" i="25"/>
  <c r="I55" i="25"/>
  <c r="N12" i="25"/>
  <c r="K12" i="25"/>
  <c r="H12" i="25"/>
  <c r="F12" i="25"/>
  <c r="G60" i="25" l="1"/>
  <c r="G54" i="27"/>
  <c r="F49" i="27"/>
  <c r="I49" i="27" l="1"/>
  <c r="K49" i="27"/>
  <c r="M49" i="27"/>
  <c r="I12" i="21"/>
  <c r="J12" i="21" s="1"/>
  <c r="F59" i="25"/>
  <c r="M59" i="25" s="1"/>
  <c r="F50" i="27"/>
  <c r="K50" i="27" s="1"/>
  <c r="F56" i="25"/>
  <c r="I56" i="25" s="1"/>
  <c r="D13" i="21"/>
  <c r="D12" i="21"/>
  <c r="D14" i="21"/>
  <c r="D15" i="21"/>
  <c r="C16" i="21"/>
  <c r="E59" i="3"/>
  <c r="F59" i="3"/>
  <c r="G59" i="3"/>
  <c r="H59" i="3"/>
  <c r="K58" i="12"/>
  <c r="L58" i="12" s="1"/>
  <c r="K57" i="12"/>
  <c r="L57" i="12" s="1"/>
  <c r="I58" i="12"/>
  <c r="J58" i="12" s="1"/>
  <c r="G58" i="12"/>
  <c r="H58" i="12" s="1"/>
  <c r="G57" i="12"/>
  <c r="H57" i="12" s="1"/>
  <c r="H43" i="12"/>
  <c r="H42" i="12"/>
  <c r="L37" i="12"/>
  <c r="J37" i="12"/>
  <c r="E63" i="12"/>
  <c r="F42" i="12"/>
  <c r="E42" i="12"/>
  <c r="N43" i="25"/>
  <c r="M43" i="25"/>
  <c r="L43" i="25"/>
  <c r="K43" i="25"/>
  <c r="J43" i="25"/>
  <c r="N42" i="25"/>
  <c r="M42" i="25"/>
  <c r="L42" i="25"/>
  <c r="K42" i="25"/>
  <c r="J42" i="25"/>
  <c r="N41" i="25"/>
  <c r="M41" i="25"/>
  <c r="L41" i="25"/>
  <c r="K41" i="25"/>
  <c r="J41" i="25"/>
  <c r="N40" i="25"/>
  <c r="M40" i="25"/>
  <c r="L40" i="25"/>
  <c r="K40" i="25"/>
  <c r="J40" i="25"/>
  <c r="N39" i="25"/>
  <c r="M39" i="25"/>
  <c r="L39" i="25"/>
  <c r="K39" i="25"/>
  <c r="J39" i="25"/>
  <c r="N38" i="25"/>
  <c r="M38" i="25"/>
  <c r="L38" i="25"/>
  <c r="K38" i="25"/>
  <c r="J38" i="25"/>
  <c r="N37" i="25"/>
  <c r="M37" i="25"/>
  <c r="L37" i="25"/>
  <c r="K37" i="25"/>
  <c r="J23" i="27"/>
  <c r="J22" i="27"/>
  <c r="J12" i="27"/>
  <c r="J13" i="27"/>
  <c r="J14" i="27"/>
  <c r="J15" i="27"/>
  <c r="J16" i="27"/>
  <c r="J17" i="27"/>
  <c r="J18" i="27"/>
  <c r="J19" i="27"/>
  <c r="J20" i="27"/>
  <c r="J21" i="27"/>
  <c r="K23" i="27"/>
  <c r="K22" i="27"/>
  <c r="K11" i="27"/>
  <c r="K12" i="27"/>
  <c r="K13" i="27"/>
  <c r="K14" i="27"/>
  <c r="K15" i="27"/>
  <c r="K16" i="27"/>
  <c r="K17" i="27"/>
  <c r="K18" i="27"/>
  <c r="K19" i="27"/>
  <c r="K20" i="27"/>
  <c r="K21" i="27"/>
  <c r="L23" i="27"/>
  <c r="L22" i="27"/>
  <c r="L11" i="27"/>
  <c r="L12" i="27"/>
  <c r="L13" i="27"/>
  <c r="L14" i="27"/>
  <c r="L15" i="27"/>
  <c r="L16" i="27"/>
  <c r="L17" i="27"/>
  <c r="L18" i="27"/>
  <c r="L19" i="27"/>
  <c r="L20" i="27"/>
  <c r="L21" i="27"/>
  <c r="M23" i="27"/>
  <c r="M22" i="27"/>
  <c r="M11" i="27"/>
  <c r="M12" i="27"/>
  <c r="M13" i="27"/>
  <c r="M14" i="27"/>
  <c r="M15" i="27"/>
  <c r="M16" i="27"/>
  <c r="M17" i="27"/>
  <c r="M18" i="27"/>
  <c r="M19" i="27"/>
  <c r="M20" i="27"/>
  <c r="M21" i="27"/>
  <c r="N23" i="27"/>
  <c r="N22" i="27"/>
  <c r="N11" i="27"/>
  <c r="N12" i="27"/>
  <c r="N13" i="27"/>
  <c r="N14" i="27"/>
  <c r="N15" i="27"/>
  <c r="N16" i="27"/>
  <c r="N17" i="27"/>
  <c r="N18" i="27"/>
  <c r="N19" i="27"/>
  <c r="N20" i="27"/>
  <c r="N21" i="27"/>
  <c r="F52" i="27"/>
  <c r="I52" i="27" s="1"/>
  <c r="F48" i="27"/>
  <c r="I48" i="27" s="1"/>
  <c r="F51" i="27"/>
  <c r="F53" i="27"/>
  <c r="M53" i="27" s="1"/>
  <c r="C38" i="27"/>
  <c r="C64" i="27" s="1"/>
  <c r="C10" i="25"/>
  <c r="E10" i="25" s="1"/>
  <c r="J10" i="25" s="1"/>
  <c r="C11" i="25"/>
  <c r="E11" i="25" s="1"/>
  <c r="F54" i="25"/>
  <c r="F57" i="25"/>
  <c r="K57" i="25" s="1"/>
  <c r="F58" i="25"/>
  <c r="K58" i="25" s="1"/>
  <c r="C28" i="25"/>
  <c r="C68" i="25" s="1"/>
  <c r="E58" i="12"/>
  <c r="E64" i="12"/>
  <c r="J22" i="25"/>
  <c r="J23" i="25"/>
  <c r="J24" i="25"/>
  <c r="J25" i="25"/>
  <c r="J26" i="25"/>
  <c r="J27" i="25"/>
  <c r="J33" i="27"/>
  <c r="J34" i="27"/>
  <c r="J35" i="27"/>
  <c r="J36" i="27"/>
  <c r="J37" i="27"/>
  <c r="H22" i="25"/>
  <c r="H23" i="25"/>
  <c r="H24" i="25"/>
  <c r="H25" i="25"/>
  <c r="H26" i="25"/>
  <c r="H27" i="25"/>
  <c r="H33" i="27"/>
  <c r="H34" i="27"/>
  <c r="H35" i="27"/>
  <c r="H36" i="27"/>
  <c r="H37" i="27"/>
  <c r="F22" i="25"/>
  <c r="F23" i="25"/>
  <c r="F24" i="25"/>
  <c r="F25" i="25"/>
  <c r="F26" i="25"/>
  <c r="F27" i="25"/>
  <c r="F33" i="27"/>
  <c r="F34" i="27"/>
  <c r="F35" i="27"/>
  <c r="F36" i="27"/>
  <c r="F37" i="27"/>
  <c r="D28" i="25"/>
  <c r="D68" i="25" s="1"/>
  <c r="D38" i="27"/>
  <c r="D64" i="27" s="1"/>
  <c r="F58" i="12"/>
  <c r="E37" i="12"/>
  <c r="E43" i="12"/>
  <c r="F37" i="12"/>
  <c r="F43" i="12"/>
  <c r="S103" i="27"/>
  <c r="S96" i="27"/>
  <c r="S89" i="27"/>
  <c r="S82" i="27"/>
  <c r="S75" i="27"/>
  <c r="N116" i="25"/>
  <c r="N107" i="25"/>
  <c r="N98" i="25"/>
  <c r="N89" i="25"/>
  <c r="N80" i="25"/>
  <c r="M95" i="24"/>
  <c r="M96" i="24"/>
  <c r="M97" i="24"/>
  <c r="M98" i="24"/>
  <c r="M99" i="24"/>
  <c r="M94" i="24"/>
  <c r="M93" i="24"/>
  <c r="L95" i="24"/>
  <c r="L96" i="24"/>
  <c r="L97" i="24"/>
  <c r="L98" i="24"/>
  <c r="L99" i="24"/>
  <c r="L94" i="24"/>
  <c r="L93" i="24"/>
  <c r="K95" i="24"/>
  <c r="K96" i="24"/>
  <c r="K97" i="24"/>
  <c r="K98" i="24"/>
  <c r="K99" i="24"/>
  <c r="K94" i="24"/>
  <c r="K93" i="24"/>
  <c r="J95" i="24"/>
  <c r="J96" i="24"/>
  <c r="J97" i="24"/>
  <c r="J98" i="24"/>
  <c r="J99" i="24"/>
  <c r="J94" i="24"/>
  <c r="J93" i="24"/>
  <c r="I95" i="24"/>
  <c r="I96" i="24"/>
  <c r="I97" i="24"/>
  <c r="I98" i="24"/>
  <c r="I99" i="24"/>
  <c r="I94" i="24"/>
  <c r="G52" i="26"/>
  <c r="F52" i="26"/>
  <c r="E52" i="26"/>
  <c r="D52" i="26"/>
  <c r="C52" i="26"/>
  <c r="I45" i="3"/>
  <c r="D16" i="21" l="1"/>
  <c r="I13" i="21"/>
  <c r="I15" i="24" s="1"/>
  <c r="I14" i="24"/>
  <c r="J14" i="24" s="1"/>
  <c r="K54" i="25"/>
  <c r="M54" i="25"/>
  <c r="L52" i="12"/>
  <c r="H65" i="3" s="1"/>
  <c r="H66" i="3" s="1"/>
  <c r="H73" i="12"/>
  <c r="F49" i="3" s="1"/>
  <c r="L73" i="12"/>
  <c r="H49" i="3" s="1"/>
  <c r="J73" i="12"/>
  <c r="G49" i="3" s="1"/>
  <c r="H52" i="12"/>
  <c r="F65" i="3" s="1"/>
  <c r="F66" i="3" s="1"/>
  <c r="J52" i="12"/>
  <c r="G65" i="3" s="1"/>
  <c r="G66" i="3" s="1"/>
  <c r="F52" i="12"/>
  <c r="E65" i="3" s="1"/>
  <c r="E66" i="3" s="1"/>
  <c r="I58" i="25"/>
  <c r="K59" i="25"/>
  <c r="I59" i="25"/>
  <c r="M44" i="25"/>
  <c r="F69" i="25" s="1"/>
  <c r="L44" i="25"/>
  <c r="E69" i="25" s="1"/>
  <c r="K44" i="25"/>
  <c r="D69" i="25" s="1"/>
  <c r="I54" i="25"/>
  <c r="J44" i="25"/>
  <c r="C69" i="25" s="1"/>
  <c r="N44" i="25"/>
  <c r="G69" i="25" s="1"/>
  <c r="F28" i="25"/>
  <c r="E68" i="25" s="1"/>
  <c r="M48" i="27"/>
  <c r="F54" i="27"/>
  <c r="C65" i="27" s="1"/>
  <c r="M51" i="27"/>
  <c r="I50" i="27"/>
  <c r="M50" i="27"/>
  <c r="F60" i="25"/>
  <c r="C70" i="25" s="1"/>
  <c r="N24" i="27"/>
  <c r="G63" i="27" s="1"/>
  <c r="M24" i="27"/>
  <c r="F63" i="27" s="1"/>
  <c r="J24" i="27"/>
  <c r="C63" i="27" s="1"/>
  <c r="K52" i="27"/>
  <c r="M52" i="27"/>
  <c r="I53" i="27"/>
  <c r="L24" i="27"/>
  <c r="E63" i="27" s="1"/>
  <c r="K24" i="27"/>
  <c r="D63" i="27" s="1"/>
  <c r="I51" i="27"/>
  <c r="K51" i="27"/>
  <c r="K56" i="25"/>
  <c r="E12" i="25"/>
  <c r="C67" i="25" s="1"/>
  <c r="J15" i="24"/>
  <c r="J13" i="21"/>
  <c r="E52" i="12"/>
  <c r="D65" i="3" s="1"/>
  <c r="F73" i="12"/>
  <c r="E49" i="3" s="1"/>
  <c r="F38" i="27"/>
  <c r="E64" i="27" s="1"/>
  <c r="H38" i="27"/>
  <c r="F64" i="27" s="1"/>
  <c r="H28" i="25"/>
  <c r="F68" i="25" s="1"/>
  <c r="J38" i="27"/>
  <c r="G64" i="27" s="1"/>
  <c r="J28" i="25"/>
  <c r="G68" i="25" s="1"/>
  <c r="E73" i="12"/>
  <c r="D49" i="3" s="1"/>
  <c r="K53" i="27"/>
  <c r="K48" i="27"/>
  <c r="M58" i="25"/>
  <c r="M56" i="25"/>
  <c r="I57" i="25"/>
  <c r="M11" i="25"/>
  <c r="M57" i="25"/>
  <c r="P10" i="25"/>
  <c r="P11" i="25"/>
  <c r="G12" i="25"/>
  <c r="D67" i="25" s="1"/>
  <c r="J11" i="25"/>
  <c r="M10" i="25"/>
  <c r="K65" i="3" l="1"/>
  <c r="I65" i="3"/>
  <c r="J65" i="3" s="1"/>
  <c r="D66" i="3"/>
  <c r="M12" i="25"/>
  <c r="F67" i="25" s="1"/>
  <c r="D65" i="27"/>
  <c r="D66" i="27" s="1"/>
  <c r="I54" i="27"/>
  <c r="E65" i="27" s="1"/>
  <c r="E66" i="27" s="1"/>
  <c r="M54" i="27"/>
  <c r="G65" i="27" s="1"/>
  <c r="G66" i="27" s="1"/>
  <c r="C104" i="27" s="1"/>
  <c r="K60" i="25"/>
  <c r="F70" i="25" s="1"/>
  <c r="K54" i="27"/>
  <c r="F65" i="27" s="1"/>
  <c r="F66" i="27" s="1"/>
  <c r="C66" i="27"/>
  <c r="D70" i="25"/>
  <c r="D71" i="25" s="1"/>
  <c r="M60" i="25"/>
  <c r="G70" i="25" s="1"/>
  <c r="I60" i="25"/>
  <c r="E70" i="25" s="1"/>
  <c r="J12" i="25"/>
  <c r="E67" i="25" s="1"/>
  <c r="P12" i="25"/>
  <c r="G67" i="25" s="1"/>
  <c r="I66" i="3" l="1"/>
  <c r="J66" i="3" s="1"/>
  <c r="K66" i="3"/>
  <c r="E62" i="3"/>
  <c r="K90" i="25"/>
  <c r="K92" i="25" s="1"/>
  <c r="L90" i="25"/>
  <c r="L92" i="25" s="1"/>
  <c r="M90" i="25"/>
  <c r="M92" i="25" s="1"/>
  <c r="H90" i="25"/>
  <c r="H92" i="25" s="1"/>
  <c r="I90" i="25"/>
  <c r="I92" i="25" s="1"/>
  <c r="J90" i="25"/>
  <c r="J92" i="25" s="1"/>
  <c r="G90" i="25"/>
  <c r="G92" i="25" s="1"/>
  <c r="F90" i="25"/>
  <c r="F92" i="25" s="1"/>
  <c r="F71" i="25"/>
  <c r="G76" i="27"/>
  <c r="I76" i="27"/>
  <c r="I78" i="27" s="1"/>
  <c r="M76" i="27"/>
  <c r="M78" i="27" s="1"/>
  <c r="L76" i="27"/>
  <c r="L78" i="27" s="1"/>
  <c r="N76" i="27"/>
  <c r="N78" i="27" s="1"/>
  <c r="H76" i="27"/>
  <c r="H78" i="27" s="1"/>
  <c r="G104" i="27"/>
  <c r="G106" i="27" s="1"/>
  <c r="K104" i="27"/>
  <c r="F104" i="27"/>
  <c r="F106" i="27" s="1"/>
  <c r="I104" i="27"/>
  <c r="I106" i="27" s="1"/>
  <c r="H104" i="27"/>
  <c r="H106" i="27" s="1"/>
  <c r="L104" i="27"/>
  <c r="L106" i="27" s="1"/>
  <c r="M104" i="27"/>
  <c r="M106" i="27" s="1"/>
  <c r="J104" i="27"/>
  <c r="J106" i="27" s="1"/>
  <c r="N104" i="27"/>
  <c r="N106" i="27" s="1"/>
  <c r="D97" i="27"/>
  <c r="D99" i="27" s="1"/>
  <c r="K97" i="27"/>
  <c r="K99" i="27" s="1"/>
  <c r="G97" i="27"/>
  <c r="G99" i="27" s="1"/>
  <c r="M97" i="27"/>
  <c r="M99" i="27" s="1"/>
  <c r="J97" i="27"/>
  <c r="J99" i="27" s="1"/>
  <c r="H97" i="27"/>
  <c r="H99" i="27" s="1"/>
  <c r="L97" i="27"/>
  <c r="L99" i="27" s="1"/>
  <c r="I97" i="27"/>
  <c r="I99" i="27" s="1"/>
  <c r="N97" i="27"/>
  <c r="N99" i="27" s="1"/>
  <c r="C90" i="27"/>
  <c r="M90" i="27"/>
  <c r="M92" i="27" s="1"/>
  <c r="G90" i="27"/>
  <c r="G92" i="27" s="1"/>
  <c r="H90" i="27"/>
  <c r="H92" i="27" s="1"/>
  <c r="L90" i="27"/>
  <c r="L92" i="27" s="1"/>
  <c r="I90" i="27"/>
  <c r="I92" i="27" s="1"/>
  <c r="J90" i="27"/>
  <c r="J92" i="27" s="1"/>
  <c r="N90" i="27"/>
  <c r="N92" i="27" s="1"/>
  <c r="K90" i="27"/>
  <c r="K92" i="27" s="1"/>
  <c r="K83" i="27"/>
  <c r="K85" i="27" s="1"/>
  <c r="G83" i="27"/>
  <c r="G85" i="27" s="1"/>
  <c r="N83" i="27"/>
  <c r="N85" i="27" s="1"/>
  <c r="H83" i="27"/>
  <c r="H85" i="27" s="1"/>
  <c r="L83" i="27"/>
  <c r="L85" i="27" s="1"/>
  <c r="J83" i="27"/>
  <c r="J85" i="27" s="1"/>
  <c r="M83" i="27"/>
  <c r="M85" i="27" s="1"/>
  <c r="I83" i="27"/>
  <c r="I85" i="27" s="1"/>
  <c r="G71" i="25"/>
  <c r="C71" i="25"/>
  <c r="D76" i="27"/>
  <c r="D78" i="27" s="1"/>
  <c r="G78" i="27"/>
  <c r="O104" i="27"/>
  <c r="O106" i="27" s="1"/>
  <c r="E104" i="27"/>
  <c r="E106" i="27" s="1"/>
  <c r="C106" i="27"/>
  <c r="Q97" i="27"/>
  <c r="Q99" i="27" s="1"/>
  <c r="D83" i="27"/>
  <c r="D85" i="27" s="1"/>
  <c r="F83" i="27"/>
  <c r="F85" i="27" s="1"/>
  <c r="C83" i="27"/>
  <c r="D104" i="27"/>
  <c r="E76" i="27"/>
  <c r="E78" i="27" s="1"/>
  <c r="D90" i="25"/>
  <c r="D92" i="25" s="1"/>
  <c r="E60" i="3"/>
  <c r="K106" i="27"/>
  <c r="O83" i="27"/>
  <c r="O85" i="27" s="1"/>
  <c r="O76" i="27"/>
  <c r="O78" i="27" s="1"/>
  <c r="P83" i="27"/>
  <c r="P85" i="27" s="1"/>
  <c r="Q104" i="27"/>
  <c r="Q106" i="27" s="1"/>
  <c r="R104" i="27"/>
  <c r="R106" i="27" s="1"/>
  <c r="H60" i="3"/>
  <c r="H61" i="3" s="1"/>
  <c r="D60" i="3"/>
  <c r="E83" i="27"/>
  <c r="E85" i="27" s="1"/>
  <c r="Q90" i="27"/>
  <c r="Q92" i="27" s="1"/>
  <c r="E97" i="27"/>
  <c r="E99" i="27" s="1"/>
  <c r="O97" i="27"/>
  <c r="O99" i="27" s="1"/>
  <c r="G60" i="3"/>
  <c r="G61" i="3" s="1"/>
  <c r="R97" i="27"/>
  <c r="R99" i="27" s="1"/>
  <c r="C97" i="27"/>
  <c r="P97" i="27"/>
  <c r="P99" i="27" s="1"/>
  <c r="F97" i="27"/>
  <c r="F99" i="27" s="1"/>
  <c r="R76" i="27"/>
  <c r="R78" i="27" s="1"/>
  <c r="J76" i="27"/>
  <c r="J78" i="27" s="1"/>
  <c r="C90" i="25"/>
  <c r="E90" i="25"/>
  <c r="E92" i="25" s="1"/>
  <c r="P76" i="27"/>
  <c r="P78" i="27" s="1"/>
  <c r="C76" i="27"/>
  <c r="F76" i="27"/>
  <c r="F78" i="27" s="1"/>
  <c r="R83" i="27"/>
  <c r="R85" i="27" s="1"/>
  <c r="P104" i="27"/>
  <c r="P106" i="27" s="1"/>
  <c r="K76" i="27"/>
  <c r="K78" i="27" s="1"/>
  <c r="Q76" i="27"/>
  <c r="Q78" i="27" s="1"/>
  <c r="Q83" i="27"/>
  <c r="Q85" i="27" s="1"/>
  <c r="O90" i="27"/>
  <c r="O92" i="27" s="1"/>
  <c r="E90" i="27"/>
  <c r="E92" i="27" s="1"/>
  <c r="F60" i="3"/>
  <c r="F61" i="3" s="1"/>
  <c r="E71" i="25"/>
  <c r="R90" i="27"/>
  <c r="R92" i="27" s="1"/>
  <c r="F90" i="27"/>
  <c r="F92" i="27" s="1"/>
  <c r="P90" i="27"/>
  <c r="P92" i="27" s="1"/>
  <c r="D90" i="27"/>
  <c r="J70" i="24" l="1"/>
  <c r="S76" i="27"/>
  <c r="C92" i="25"/>
  <c r="K71" i="24"/>
  <c r="C99" i="27"/>
  <c r="M70" i="24"/>
  <c r="I60" i="3"/>
  <c r="J60" i="3" s="1"/>
  <c r="K60" i="3"/>
  <c r="D106" i="27"/>
  <c r="N70" i="24"/>
  <c r="C85" i="27"/>
  <c r="S85" i="27" s="1"/>
  <c r="N93" i="25" s="1"/>
  <c r="K70" i="24"/>
  <c r="C92" i="27"/>
  <c r="L70" i="24"/>
  <c r="E63" i="3"/>
  <c r="E64" i="3"/>
  <c r="E61" i="3"/>
  <c r="D61" i="3"/>
  <c r="F99" i="25"/>
  <c r="F101" i="25" s="1"/>
  <c r="G99" i="25"/>
  <c r="G101" i="25" s="1"/>
  <c r="H99" i="25"/>
  <c r="H101" i="25" s="1"/>
  <c r="I99" i="25"/>
  <c r="I101" i="25" s="1"/>
  <c r="J99" i="25"/>
  <c r="J101" i="25" s="1"/>
  <c r="K99" i="25"/>
  <c r="K101" i="25" s="1"/>
  <c r="L99" i="25"/>
  <c r="L101" i="25" s="1"/>
  <c r="M99" i="25"/>
  <c r="M101" i="25" s="1"/>
  <c r="E99" i="25"/>
  <c r="D62" i="3"/>
  <c r="F81" i="25"/>
  <c r="F83" i="25" s="1"/>
  <c r="G81" i="25"/>
  <c r="G83" i="25" s="1"/>
  <c r="H81" i="25"/>
  <c r="H83" i="25" s="1"/>
  <c r="I81" i="25"/>
  <c r="I83" i="25" s="1"/>
  <c r="J81" i="25"/>
  <c r="J83" i="25" s="1"/>
  <c r="K81" i="25"/>
  <c r="K83" i="25" s="1"/>
  <c r="L81" i="25"/>
  <c r="L83" i="25" s="1"/>
  <c r="E81" i="25"/>
  <c r="H62" i="3"/>
  <c r="F117" i="25"/>
  <c r="F119" i="25" s="1"/>
  <c r="G117" i="25"/>
  <c r="G119" i="25" s="1"/>
  <c r="H117" i="25"/>
  <c r="H119" i="25" s="1"/>
  <c r="I117" i="25"/>
  <c r="I119" i="25" s="1"/>
  <c r="J117" i="25"/>
  <c r="J119" i="25" s="1"/>
  <c r="K117" i="25"/>
  <c r="K119" i="25" s="1"/>
  <c r="L117" i="25"/>
  <c r="L119" i="25" s="1"/>
  <c r="E117" i="25"/>
  <c r="E119" i="25" s="1"/>
  <c r="M108" i="25"/>
  <c r="M110" i="25" s="1"/>
  <c r="F108" i="25"/>
  <c r="F110" i="25" s="1"/>
  <c r="G108" i="25"/>
  <c r="G110" i="25" s="1"/>
  <c r="H108" i="25"/>
  <c r="H110" i="25" s="1"/>
  <c r="I108" i="25"/>
  <c r="I110" i="25" s="1"/>
  <c r="J108" i="25"/>
  <c r="J110" i="25" s="1"/>
  <c r="K108" i="25"/>
  <c r="K110" i="25" s="1"/>
  <c r="L108" i="25"/>
  <c r="L110" i="25" s="1"/>
  <c r="E108" i="25"/>
  <c r="E110" i="25" s="1"/>
  <c r="C108" i="25"/>
  <c r="G62" i="3"/>
  <c r="G64" i="3" s="1"/>
  <c r="D108" i="25"/>
  <c r="D110" i="25" s="1"/>
  <c r="C117" i="25"/>
  <c r="C81" i="25"/>
  <c r="D117" i="25"/>
  <c r="D119" i="25" s="1"/>
  <c r="E83" i="25"/>
  <c r="M117" i="25"/>
  <c r="M119" i="25" s="1"/>
  <c r="D81" i="25"/>
  <c r="D83" i="25" s="1"/>
  <c r="M81" i="25"/>
  <c r="M83" i="25" s="1"/>
  <c r="S106" i="27"/>
  <c r="H46" i="3" s="1"/>
  <c r="S99" i="27"/>
  <c r="S97" i="27"/>
  <c r="N92" i="25"/>
  <c r="E47" i="3" s="1"/>
  <c r="E46" i="3"/>
  <c r="S104" i="27"/>
  <c r="N90" i="25"/>
  <c r="S83" i="27"/>
  <c r="C78" i="27"/>
  <c r="S78" i="27" s="1"/>
  <c r="D46" i="3" s="1"/>
  <c r="C110" i="25"/>
  <c r="D92" i="27"/>
  <c r="S92" i="27" s="1"/>
  <c r="N102" i="25" s="1"/>
  <c r="S90" i="27"/>
  <c r="F62" i="3"/>
  <c r="F64" i="3" s="1"/>
  <c r="C99" i="25"/>
  <c r="E101" i="25"/>
  <c r="D99" i="25"/>
  <c r="D101" i="25" s="1"/>
  <c r="L71" i="24" l="1"/>
  <c r="C83" i="25"/>
  <c r="J71" i="24"/>
  <c r="C119" i="25"/>
  <c r="N71" i="24"/>
  <c r="M71" i="24"/>
  <c r="I61" i="3"/>
  <c r="J61" i="3" s="1"/>
  <c r="K61" i="3"/>
  <c r="E67" i="3"/>
  <c r="K62" i="3"/>
  <c r="D64" i="3"/>
  <c r="D67" i="3" s="1"/>
  <c r="J50" i="24" s="1"/>
  <c r="H63" i="3"/>
  <c r="H64" i="3"/>
  <c r="F67" i="3"/>
  <c r="F63" i="3"/>
  <c r="G67" i="3"/>
  <c r="G68" i="3" s="1"/>
  <c r="G63" i="3"/>
  <c r="D63" i="3"/>
  <c r="I62" i="3"/>
  <c r="J62" i="3"/>
  <c r="N108" i="25"/>
  <c r="N110" i="25"/>
  <c r="G47" i="3" s="1"/>
  <c r="N119" i="25"/>
  <c r="H47" i="3" s="1"/>
  <c r="H48" i="3" s="1"/>
  <c r="N83" i="25"/>
  <c r="M72" i="24"/>
  <c r="N117" i="25"/>
  <c r="N72" i="24"/>
  <c r="N81" i="25"/>
  <c r="J72" i="24"/>
  <c r="K72" i="24"/>
  <c r="N120" i="25"/>
  <c r="N94" i="25"/>
  <c r="E48" i="3"/>
  <c r="E50" i="3" s="1"/>
  <c r="K31" i="24" s="1"/>
  <c r="G46" i="3"/>
  <c r="G48" i="3" s="1"/>
  <c r="G50" i="3" s="1"/>
  <c r="N111" i="25"/>
  <c r="N112" i="25" s="1"/>
  <c r="N84" i="25"/>
  <c r="F46" i="3"/>
  <c r="F68" i="3"/>
  <c r="L50" i="24"/>
  <c r="C101" i="25"/>
  <c r="N101" i="25" s="1"/>
  <c r="L72" i="24"/>
  <c r="N99" i="25"/>
  <c r="D47" i="3" l="1"/>
  <c r="D48" i="3" s="1"/>
  <c r="D50" i="3" s="1"/>
  <c r="N85" i="25"/>
  <c r="K50" i="24"/>
  <c r="E68" i="3"/>
  <c r="I63" i="3"/>
  <c r="J63" i="3" s="1"/>
  <c r="K63" i="3"/>
  <c r="M50" i="24"/>
  <c r="D68" i="3"/>
  <c r="H50" i="3"/>
  <c r="H51" i="3" s="1"/>
  <c r="H67" i="3"/>
  <c r="H68" i="3" s="1"/>
  <c r="I64" i="3"/>
  <c r="J64" i="3" s="1"/>
  <c r="N121" i="25"/>
  <c r="I50" i="3"/>
  <c r="I51" i="3" s="1"/>
  <c r="N31" i="24"/>
  <c r="E51" i="3"/>
  <c r="G51" i="3"/>
  <c r="M31" i="24"/>
  <c r="F47" i="3"/>
  <c r="F48" i="3" s="1"/>
  <c r="F50" i="3" s="1"/>
  <c r="N103" i="25"/>
  <c r="E69" i="3" l="1"/>
  <c r="I68" i="3"/>
  <c r="G69" i="3"/>
  <c r="H69" i="3"/>
  <c r="F69" i="3"/>
  <c r="N50" i="24"/>
  <c r="I67" i="3"/>
  <c r="D51" i="3"/>
  <c r="H52" i="3" s="1"/>
  <c r="J31" i="24"/>
  <c r="F51" i="3"/>
  <c r="L31" i="24"/>
  <c r="F52" i="3" l="1"/>
  <c r="G52" i="3"/>
  <c r="I52" i="3"/>
  <c r="E52" i="3"/>
</calcChain>
</file>

<file path=xl/sharedStrings.xml><?xml version="1.0" encoding="utf-8"?>
<sst xmlns="http://schemas.openxmlformats.org/spreadsheetml/2006/main" count="794" uniqueCount="445">
  <si>
    <r>
      <t xml:space="preserve">                  </t>
    </r>
    <r>
      <rPr>
        <sz val="36"/>
        <color theme="1"/>
        <rFont val="Bahnschrift Light"/>
        <family val="2"/>
      </rPr>
      <t xml:space="preserve"> </t>
    </r>
  </si>
  <si>
    <t xml:space="preserve">Plan energetyczny </t>
  </si>
  <si>
    <t>Informacje ogólne</t>
  </si>
  <si>
    <t>Legenda</t>
  </si>
  <si>
    <r>
      <t>Dane nt. wielkości emisji i wielkości zużycia energii należy wprowadzać odpowiednio w [</t>
    </r>
    <r>
      <rPr>
        <b/>
        <sz val="11"/>
        <color theme="1"/>
        <rFont val="Calibri"/>
        <family val="2"/>
        <charset val="238"/>
        <scheme val="minor"/>
      </rPr>
      <t>t CO2]</t>
    </r>
    <r>
      <rPr>
        <sz val="11"/>
        <color theme="1"/>
        <rFont val="Calibri"/>
        <family val="2"/>
        <scheme val="minor"/>
      </rPr>
      <t xml:space="preserve"> i [</t>
    </r>
    <r>
      <rPr>
        <b/>
        <sz val="11"/>
        <color theme="1"/>
        <rFont val="Calibri"/>
        <family val="2"/>
        <charset val="238"/>
        <scheme val="minor"/>
      </rPr>
      <t>kWh]</t>
    </r>
  </si>
  <si>
    <t>Opisy</t>
  </si>
  <si>
    <t>Wyniki obliczeń</t>
  </si>
  <si>
    <t>Wstępnie wypełnione komórki</t>
  </si>
  <si>
    <t xml:space="preserve">Wyjaśnienia </t>
  </si>
  <si>
    <t>Podstawowe dane dotyczące gminy lub jej wybranego obszaru objętego planem*</t>
  </si>
  <si>
    <t>Nazwa gminy</t>
  </si>
  <si>
    <t>Osoba do kontaktu</t>
  </si>
  <si>
    <t>Adres korespondencyjny</t>
  </si>
  <si>
    <t>Adres e-mail</t>
  </si>
  <si>
    <t>Dane terytorialne: kraj, województwo, powiat</t>
  </si>
  <si>
    <t>Liczba mieszkańców</t>
  </si>
  <si>
    <t>Opcjonalnie*</t>
  </si>
  <si>
    <t>Nazwa dzielnicy/obszaru</t>
  </si>
  <si>
    <t>Liczba mieszkańców dzielnicy/obszaru</t>
  </si>
  <si>
    <r>
      <t>Powierzchnia dzielnicy/obszaru (km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</si>
  <si>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*w przypadku opracowania planu jedynie dla wybranej dzielnicy/obszaru na terenie gminy</t>
  </si>
  <si>
    <t>Cele w zakresie emisji CO2 
[t CO2 /rok]</t>
  </si>
  <si>
    <t>Emisja CO2 w roku bazowym (wybór roku bazowego należy do gminy) w [t/rok]</t>
  </si>
  <si>
    <t>Emisja CO2  na początku realizacji projektu (rok 2019)
w [t/rok]</t>
  </si>
  <si>
    <t>Emisja CO2 w roku pośrednim 2022
 w [t/rok]</t>
  </si>
  <si>
    <t>Emisja CO2 w roku pośrednim 2025  w [t/rok]</t>
  </si>
  <si>
    <t>Emisja CO2 
w roku docelowym 2030
w [t/rok]</t>
  </si>
  <si>
    <t xml:space="preserve">Poziom emisji CO2 w roku docelowym 2030, uwzględniający redukcję emisji wynikającą z planowanych działań [t/rok]
 </t>
  </si>
  <si>
    <t>Ludność (liczba mieszkańców)</t>
  </si>
  <si>
    <t>Emsija CO2: Budynki, wyposażenie/urządzenia  i przemysł. Ogrzewanie</t>
  </si>
  <si>
    <t>Emisja CO2: Budynki, wyposażenie/urządzenia  i przemysł. Energia elektryczna</t>
  </si>
  <si>
    <t>Emisja CO2 łącznie:  Budynki, wyposażenie/urządzenia  i przemysł. Ogrzewanie + Energia elektryczna</t>
  </si>
  <si>
    <t>Emisja CO2:  Transport i mobilność</t>
  </si>
  <si>
    <r>
      <t>Całkowita emisja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w [t/rok]</t>
    </r>
  </si>
  <si>
    <r>
      <t>Całkowita emisja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</t>
    </r>
    <r>
      <rPr>
        <b/>
        <sz val="11"/>
        <color theme="1"/>
        <rFont val="Calibri"/>
        <family val="2"/>
        <scheme val="minor"/>
      </rPr>
      <t xml:space="preserve"> [t/rok] na osobę</t>
    </r>
  </si>
  <si>
    <r>
      <t>Redukcja emisji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w</t>
    </r>
    <r>
      <rPr>
        <b/>
        <sz val="11"/>
        <color theme="1"/>
        <rFont val="Calibri"/>
        <family val="2"/>
        <charset val="238"/>
        <scheme val="minor"/>
      </rPr>
      <t xml:space="preserve"> %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na osobę**</t>
    </r>
  </si>
  <si>
    <t>** W stosunku do wybranego roku bazowego</t>
  </si>
  <si>
    <t>Cele w zakresie zużycia energii
[kWh/rok]</t>
  </si>
  <si>
    <t>Zużycie energii 
w roku bazowym w
[kWh/rok]</t>
  </si>
  <si>
    <t>Zużycie energii 
na początku realizacji projektu (rok 2019) w 
[kWh/rok]</t>
  </si>
  <si>
    <t>Zużycie energii 
w roku pośrednim 2022 w
[kWh/rok]</t>
  </si>
  <si>
    <t>Zużycie energii w roku pośrednim 2025 w
[kWh/rok]</t>
  </si>
  <si>
    <t>Zużycie energii w roku docelowym 2030 w
[kWh/rok]</t>
  </si>
  <si>
    <t xml:space="preserve"> Oszczędność energii pomiędzy rokiem bazowym a rokiem  2030 w
[kWh/rok]</t>
  </si>
  <si>
    <t>Oszczędność energii pomiędzy rokiem bazowym a rokiem  2030 w [%]</t>
  </si>
  <si>
    <t xml:space="preserve">Docelowa oszczędność energii  pomiędzy rokiem bazowym a rokiem 2030
 w [kWh/rok] </t>
  </si>
  <si>
    <t>Docelowa oszczędność energii  
pomiędzy rokiem bazowym a rokiem 2030 w [%]</t>
  </si>
  <si>
    <r>
      <rPr>
        <sz val="11"/>
        <color theme="1"/>
        <rFont val="Calibri"/>
        <family val="2"/>
        <charset val="238"/>
        <scheme val="minor"/>
      </rPr>
      <t xml:space="preserve">Zużycie energii w kWh/rok: </t>
    </r>
    <r>
      <rPr>
        <sz val="11"/>
        <color theme="1"/>
        <rFont val="Calibri"/>
        <family val="2"/>
        <scheme val="minor"/>
      </rPr>
      <t xml:space="preserve"> Budynki, wyposażenie/urządzenia  i przemysł. </t>
    </r>
    <r>
      <rPr>
        <b/>
        <sz val="11"/>
        <color theme="1"/>
        <rFont val="Calibri"/>
        <family val="2"/>
        <charset val="238"/>
        <scheme val="minor"/>
      </rPr>
      <t>Ogrzewanie</t>
    </r>
  </si>
  <si>
    <t>Ogrzewanie, zużycie energii w [kWh] na osobę</t>
  </si>
  <si>
    <r>
      <rPr>
        <sz val="11"/>
        <color theme="1"/>
        <rFont val="Calibri"/>
        <family val="2"/>
        <charset val="238"/>
        <scheme val="minor"/>
      </rPr>
      <t>Zużycie energii w kWh/rok</t>
    </r>
    <r>
      <rPr>
        <b/>
        <sz val="11"/>
        <color theme="1"/>
        <rFont val="Calibri"/>
        <family val="2"/>
        <scheme val="minor"/>
      </rPr>
      <t xml:space="preserve">:  </t>
    </r>
    <r>
      <rPr>
        <sz val="11"/>
        <color theme="1"/>
        <rFont val="Calibri"/>
        <family val="2"/>
        <scheme val="minor"/>
      </rPr>
      <t xml:space="preserve">Budynki, wyposażenie/urządzenia  i przemysł. </t>
    </r>
    <r>
      <rPr>
        <b/>
        <sz val="11"/>
        <color theme="1"/>
        <rFont val="Calibri"/>
        <family val="2"/>
        <charset val="238"/>
        <scheme val="minor"/>
      </rPr>
      <t>Energia elektryczna</t>
    </r>
  </si>
  <si>
    <t>Energia elektryczna, zużycie energii w [kWh] na osobę</t>
  </si>
  <si>
    <r>
      <rPr>
        <sz val="11"/>
        <color theme="1"/>
        <rFont val="Calibri"/>
        <family val="2"/>
        <charset val="238"/>
        <scheme val="minor"/>
      </rPr>
      <t>Zużycie energii w kWh/rok łącznie: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Budynki, wyposażenie/urządzenia  i przemysł. </t>
    </r>
    <r>
      <rPr>
        <b/>
        <sz val="11"/>
        <color theme="1"/>
        <rFont val="Calibri"/>
        <family val="2"/>
        <charset val="238"/>
        <scheme val="minor"/>
      </rPr>
      <t>Ogrzewanie + Energia elektryczna</t>
    </r>
  </si>
  <si>
    <r>
      <rPr>
        <sz val="11"/>
        <color theme="1"/>
        <rFont val="Calibri"/>
        <family val="2"/>
        <charset val="238"/>
        <scheme val="minor"/>
      </rPr>
      <t>Zużycie energii w kWh/rok:</t>
    </r>
    <r>
      <rPr>
        <b/>
        <sz val="11"/>
        <color theme="1"/>
        <rFont val="Calibri"/>
        <family val="2"/>
        <scheme val="minor"/>
      </rPr>
      <t xml:space="preserve">  Mobilność</t>
    </r>
  </si>
  <si>
    <t>Mobilność, zużycie energii w [kWh] na osobę</t>
  </si>
  <si>
    <t>Całkowite zużycie energii w [kWh/rok]</t>
  </si>
  <si>
    <t>Całkowite zużycie energii w [kWh/rok] na osobę</t>
  </si>
  <si>
    <t>Redukcja zużycia energii w %***</t>
  </si>
  <si>
    <t>*** W stosunku do wybranego roku bazowego</t>
  </si>
  <si>
    <t>Zespół odpowiedzialny za przygotowanie planu ****</t>
  </si>
  <si>
    <t>Imię i nazwisko</t>
  </si>
  <si>
    <t>Stanowisko</t>
  </si>
  <si>
    <t>Nazwa wydziału/jednostki</t>
  </si>
  <si>
    <t xml:space="preserve">Przedstawiciel władz lokalnych (burmistrz, zastępca burmistrza, przewodniczący rady…) </t>
  </si>
  <si>
    <t>Przedstawiciel wydziału/jednostki ds. środowiska</t>
  </si>
  <si>
    <t>Przedstawiciel wydziału/jednostki ds. zasobów budowalnych</t>
  </si>
  <si>
    <t xml:space="preserve">Przedstawiciel wydziału/jednostki ds. klimatu i energii </t>
  </si>
  <si>
    <t>Przedstawiciel wydziału/jednostki ds. mobilności</t>
  </si>
  <si>
    <t xml:space="preserve">Przedstawiciel wydziału/jednostki ds. planowania rozwoju miasta </t>
  </si>
  <si>
    <t>Przedstawiciel wydziału/jednostki ds. komunikacji</t>
  </si>
  <si>
    <t>Inni</t>
  </si>
  <si>
    <t>**** Jeżeli w strukturach gminy nie ma takiego wydziału/jednostki, a korzysta ona z zewnętrznego konsultanta (lub dodatkowo korzysta z usług zewnętrznego konsultanta, którego warto włączyć do zespołu), należy dopisać go do tabeli.</t>
  </si>
  <si>
    <t>Zaangażowanie lokalnych interesariuszy i mieszkańców</t>
  </si>
  <si>
    <t>Zainteresowane podmioty/osoby</t>
  </si>
  <si>
    <t>Poziom zaangażowania</t>
  </si>
  <si>
    <t>Pracownicy lokalnej administracji</t>
  </si>
  <si>
    <t>[wybierz]</t>
  </si>
  <si>
    <t>Zewnętrzni interesariusze na poziomie lokalnym</t>
  </si>
  <si>
    <t>Zewnętrzni interesariusze na innych poziomach administracji</t>
  </si>
  <si>
    <t>Mieszkańcy</t>
  </si>
  <si>
    <t>Wysoki</t>
  </si>
  <si>
    <t>Średni</t>
  </si>
  <si>
    <t>Niski</t>
  </si>
  <si>
    <t>Projekt MULTIPLY jest finansowany z programu HORYZONT 2020, największego programu finansowania badań naukowych i innowacji Unii Europejskiej, w ramach umowy grantu nr 785088.</t>
  </si>
  <si>
    <t xml:space="preserve">           </t>
  </si>
  <si>
    <t>Budynki, wyposażenie/urządzenia i przemysł</t>
  </si>
  <si>
    <t>Sektor 1: mieszkalnictwo</t>
  </si>
  <si>
    <t>Zużycie ciepła w sektorze mieszkalnym</t>
  </si>
  <si>
    <t>Dane dla roku bazowego [liczba całkowita]</t>
  </si>
  <si>
    <t>Dane dla początku realizacji projektu, tj. 2019 r. [liczba całkowita]</t>
  </si>
  <si>
    <t>Dane dla roku pośredniego 2022 [liczba całkowita]</t>
  </si>
  <si>
    <t>Dane dla roku pośredniego 2025 [liczba całkowita]</t>
  </si>
  <si>
    <t>Dane dla roku docelowego 2030 [liczba całkowita]</t>
  </si>
  <si>
    <t>Średnie zużycie ciepła w [kWh/m2] rocznie</t>
  </si>
  <si>
    <r>
      <t>Średnia powierzchnia budynków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</si>
  <si>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Zużycie ciepła na terenie gminy/dzielnicy w roku bazowym w [kWh/rok]</t>
  </si>
  <si>
    <t>Zużycie ciepła na terenie gminy/dzielnicy w roku 2019 r. w [kWh/rok]</t>
  </si>
  <si>
    <t xml:space="preserve">Zużycie ciepła na terenie gminy/dzielnicy  w 2022 r. w [kWh/rok] </t>
  </si>
  <si>
    <t>Zużycie ciepła na terenie gminy/dzielnicy w roku 2025 w [kWh/rok]</t>
  </si>
  <si>
    <t>Zużycie ciepła na terenie gminy/dzielnicy w roku 2030 w [kWh/rok]</t>
  </si>
  <si>
    <t>Budynki jednorodzinne wybudowane przed 1980 r.</t>
  </si>
  <si>
    <t>Budynki jednorodzinne wybudowane przed 1980 r. (poddane modernizacji energetycznej)</t>
  </si>
  <si>
    <t>Budynki jednorodzinne 1981-1990</t>
  </si>
  <si>
    <t>Budynki jednorodzinne 1981-1990 (poddane modernizacji energetycznej)</t>
  </si>
  <si>
    <t>Budynki jednorodzinne 1991-2000</t>
  </si>
  <si>
    <t>Budynki jednorodzinne 1991-2000 (poddane modernizacji energetycznej)</t>
  </si>
  <si>
    <t>Budynki jednorodzinne 2001-2010</t>
  </si>
  <si>
    <t>Budynki jednorodzinne 2011-2020</t>
  </si>
  <si>
    <t>Budynki jednorodzinne 2021-2030</t>
  </si>
  <si>
    <t>Mieszkania w budynkach wielorodzinnych</t>
  </si>
  <si>
    <t>Mieszkania w budynkach wielorodzinnych (poddanych modernizacji energetycznej)</t>
  </si>
  <si>
    <t>Mieszkania komunalne / mieszkania w budynkach socjalnych</t>
  </si>
  <si>
    <t>Mieszkania komunalne / mieszkania w budynkach socjalnych (poddanych modernizacji energetycznej)</t>
  </si>
  <si>
    <t>Źródło zużycia ciepła: https://pie.net.pl/wp-content/uploads/2020/02/PIE-Ciep%C5%82ownictwo.pdf (str 17 wykres 10)</t>
  </si>
  <si>
    <t>Źródło m2: https://www.locja.pl/raport-rynkowy/przecietny-metraz-mieszkan-w-polsce,177</t>
  </si>
  <si>
    <t>Sektor 2: Budynki użyteczności publicznej</t>
  </si>
  <si>
    <t>Zużycie ciepła w budynkach i obiektach użyteczności publicznej</t>
  </si>
  <si>
    <t>Zużycie ciepła w roku bazowym [kWh/rok]</t>
  </si>
  <si>
    <t>Zużycie ciepła w roku                2019               
[kWh/rok]</t>
  </si>
  <si>
    <t>Redukcja  zużycia ciepła pomiędzy rokiem bazowym a rokiem 2022 [%]</t>
  </si>
  <si>
    <t>Zużycie ciepła w roku pośrednim 2022 [kWh/rok]</t>
  </si>
  <si>
    <t>Redukcja zużycia ciepła pomiędzy rokiem bazowym a rokiem 2025 [%]</t>
  </si>
  <si>
    <t>Zużycie ciepła w roku pośrednim 2025 [kWh/rok]</t>
  </si>
  <si>
    <t>Redukcja zużycia ciepła pomiędzy rokiem bazowym a rokiem 2030 [%]</t>
  </si>
  <si>
    <t>Zużycie ciepła                w roku docelowym 2030               [kWh/rok]</t>
  </si>
  <si>
    <t>Szpitale</t>
  </si>
  <si>
    <t>Przedszkola</t>
  </si>
  <si>
    <t>Szkoły</t>
  </si>
  <si>
    <t>Budynki urzędu miejskiego</t>
  </si>
  <si>
    <t>Baseny publiczne</t>
  </si>
  <si>
    <t>Sektor 3: Obiekty pozostałe</t>
  </si>
  <si>
    <t>Zużycie ciepła w pozostałych obiektach</t>
  </si>
  <si>
    <t>Wskaźnik</t>
  </si>
  <si>
    <t>Wartość wskaźnika</t>
  </si>
  <si>
    <t xml:space="preserve"> Roczne zużycie ciepła [kWh/wskaźnik]</t>
  </si>
  <si>
    <t>Zużycie ciepła  w roku bazowym [kWh/rok]</t>
  </si>
  <si>
    <t>Zużycie ciepła w roku                2019        
[kWh/rok]</t>
  </si>
  <si>
    <t>Zużycie ciepła  w roku pośrednim 2025 [kWh/rok]</t>
  </si>
  <si>
    <t>Zużycie ciepła                w roku docelowym 2030                   [kWh/rok]</t>
  </si>
  <si>
    <t xml:space="preserve">Biura </t>
  </si>
  <si>
    <t>liczba ogrzewanych m2</t>
  </si>
  <si>
    <t>Kościoły</t>
  </si>
  <si>
    <t>Gastronomia</t>
  </si>
  <si>
    <t>liczba pracowników</t>
  </si>
  <si>
    <t xml:space="preserve">Handel </t>
  </si>
  <si>
    <t xml:space="preserve">Przemysł (zużycie ciepła we wszystkich budynkach przemysłowych w kWh) </t>
  </si>
  <si>
    <t>-</t>
  </si>
  <si>
    <t>Turystyka</t>
  </si>
  <si>
    <t>liczba łóżek</t>
  </si>
  <si>
    <t>Łącznie (Sektor 1+2+3)</t>
  </si>
  <si>
    <t>Zużycie ciepła w różnych sektorach</t>
  </si>
  <si>
    <t>Rok bazowy                                             [kWh/rok]</t>
  </si>
  <si>
    <t>2019                                             [kWh/rok]</t>
  </si>
  <si>
    <t>2022                                             [kWh/rok]</t>
  </si>
  <si>
    <t>2025                                            [kWh/rok]</t>
  </si>
  <si>
    <t>2030                                             [kWh/rok]</t>
  </si>
  <si>
    <t>Sektor mieszkalny</t>
  </si>
  <si>
    <t>Budynki i obiekyty użyteczności publicznej</t>
  </si>
  <si>
    <t>Obiekty pozostałe</t>
  </si>
  <si>
    <t>Podział zużycia energii na poszczególne nośniki energii</t>
  </si>
  <si>
    <t>Udział poszczególnych nośników energii w całkowitym zużyciu energii w [%]</t>
  </si>
  <si>
    <t>Biomasa (drewno)</t>
  </si>
  <si>
    <t>Biogaz</t>
  </si>
  <si>
    <t>Kolektory słoneczne</t>
  </si>
  <si>
    <t>Pompy ciepła</t>
  </si>
  <si>
    <t>Energia elektryczna z sieci</t>
  </si>
  <si>
    <t>Węgiel kamienny</t>
  </si>
  <si>
    <t>Węgiel brunatny</t>
  </si>
  <si>
    <t>Olej opałowy</t>
  </si>
  <si>
    <t>Gaz ziemny</t>
  </si>
  <si>
    <t>LPG</t>
  </si>
  <si>
    <t>CNG</t>
  </si>
  <si>
    <t>Ciepło sieciowe</t>
  </si>
  <si>
    <t>Ciepło odpadowe z przemysłu</t>
  </si>
  <si>
    <r>
      <t xml:space="preserve">Odpady komunalne </t>
    </r>
    <r>
      <rPr>
        <sz val="11"/>
        <color theme="1"/>
        <rFont val="Calibri"/>
        <family val="2"/>
        <charset val="238"/>
        <scheme val="minor"/>
      </rPr>
      <t>(frakcja biomasy)</t>
    </r>
  </si>
  <si>
    <r>
      <rPr>
        <b/>
        <sz val="11"/>
        <color theme="1"/>
        <rFont val="Calibri"/>
        <family val="2"/>
        <scheme val="minor"/>
      </rPr>
      <t xml:space="preserve">Odpady komunalne </t>
    </r>
    <r>
      <rPr>
        <sz val="11"/>
        <color theme="1"/>
        <rFont val="Calibri"/>
        <family val="2"/>
        <charset val="238"/>
        <scheme val="minor"/>
      </rPr>
      <t>(frakcja nie zawierająca biomasy)</t>
    </r>
  </si>
  <si>
    <t>Inne źródła</t>
  </si>
  <si>
    <t>Łącznie</t>
  </si>
  <si>
    <t xml:space="preserve">Rok bazowy (XXXX) </t>
  </si>
  <si>
    <t>%</t>
  </si>
  <si>
    <t>Całkowite zużycie w [kWh/rok]</t>
  </si>
  <si>
    <t>Współczynnik emisji CO2 [t/kWh]</t>
  </si>
  <si>
    <r>
      <t>Całkowita wielkość emisji w [t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</si>
  <si>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r>
      <t xml:space="preserve">Ciepło </t>
    </r>
    <r>
      <rPr>
        <b/>
        <sz val="11"/>
        <color theme="4" tint="-0.249977111117893"/>
        <rFont val="Calibri"/>
        <family val="2"/>
        <scheme val="minor"/>
      </rPr>
      <t xml:space="preserve">Rok bazowy  </t>
    </r>
  </si>
  <si>
    <t>Rok rozpoczęcia projektu 2019</t>
  </si>
  <si>
    <r>
      <t xml:space="preserve">Ciepło </t>
    </r>
    <r>
      <rPr>
        <b/>
        <sz val="11"/>
        <color theme="4" tint="-0.249977111117893"/>
        <rFont val="Calibri"/>
        <family val="2"/>
        <scheme val="minor"/>
      </rPr>
      <t>Start projektu 2019</t>
    </r>
  </si>
  <si>
    <t>Rok pośredni 2022</t>
  </si>
  <si>
    <r>
      <t xml:space="preserve">Ciepło </t>
    </r>
    <r>
      <rPr>
        <b/>
        <sz val="11"/>
        <color theme="4" tint="-0.249977111117893"/>
        <rFont val="Calibri"/>
        <family val="2"/>
        <scheme val="minor"/>
      </rPr>
      <t>Rok pośredni 2022</t>
    </r>
  </si>
  <si>
    <t>Rok pośredni 2025</t>
  </si>
  <si>
    <r>
      <t xml:space="preserve">Ciepło </t>
    </r>
    <r>
      <rPr>
        <b/>
        <sz val="11"/>
        <color theme="4" tint="-0.249977111117893"/>
        <rFont val="Calibri"/>
        <family val="2"/>
        <scheme val="minor"/>
      </rPr>
      <t>Rok pośredni 2025</t>
    </r>
  </si>
  <si>
    <t>Rok docelowy 2030</t>
  </si>
  <si>
    <t>Ciepło Rok docelowy 2030</t>
  </si>
  <si>
    <t>Źródło współczynników emisji (wszystkie współczynniki to wskaźniki Standard (IPCC, 2006) w t CO2 eq / kWh:</t>
  </si>
  <si>
    <t>CoM Default Emission Factors for the
Member States of the European Union. Dataset Version 2017</t>
  </si>
  <si>
    <t>https://www.covenantofmayors.eu/index.php?option=com_attachments&amp;task=download&amp;id=326</t>
  </si>
  <si>
    <t>Zużycie energii elektrycznej w sektorze mieszkalnym</t>
  </si>
  <si>
    <t>Liczba domów</t>
  </si>
  <si>
    <t>Zużycie energii elektrycznej w [kWh/rok] dla jednego domu/mieszkania   
(3 osoby)</t>
  </si>
  <si>
    <t>Zużycie energii elektrycznej  w roku bazowym               [kWh/rok]</t>
  </si>
  <si>
    <t>Liczba domów w roku 2019</t>
  </si>
  <si>
    <t>Zużycie energii elektrycznej w roku               2019           
[kWh/rok]</t>
  </si>
  <si>
    <t>Liczba domów w 2022 roku</t>
  </si>
  <si>
    <t xml:space="preserve">Redukcja zużycia energii elektrycznej pomiędzy rokiem bazowym a rokiem 2022 w [%] </t>
  </si>
  <si>
    <t>Zużycie energii elektrycznej  w roku strategii 2022               [kWh/rok]</t>
  </si>
  <si>
    <t>Liczba domów w 2025 roku</t>
  </si>
  <si>
    <t xml:space="preserve">Redukcja zużycia energii elektrycznej pomiędzy rokiem bazowym a rokiem 2025 w [%] </t>
  </si>
  <si>
    <t>Zużycie energii elektrycznej w roku pośrednim 2025               [kWh/rok]</t>
  </si>
  <si>
    <t>Liczba domów w 2030 roku</t>
  </si>
  <si>
    <t xml:space="preserve">Redukcja zużycia energii elektrycznej pomiędzy rokiem bazowym a rokiem 2030 w [%] </t>
  </si>
  <si>
    <t>Zużycie energii elektrycznej w roku docelowym 2030               [kWh/rok]</t>
  </si>
  <si>
    <t>Domy jednorodzinne</t>
  </si>
  <si>
    <t>Mieszkania w domach wielorodzinnych</t>
  </si>
  <si>
    <t>https://stat.gov.pl/obszary-tematyczne/srodowisko-energia/energia/zuzycie-energii-w-gospodarstwach-domowych-w-2018-roku,2,4.html</t>
  </si>
  <si>
    <t>Strony 56 - 58</t>
  </si>
  <si>
    <t>Zużycie energii elektrycznej w budynkach i obiektach użyteczności publicznej</t>
  </si>
  <si>
    <t>Oczyszczalnia ścieków</t>
  </si>
  <si>
    <t>Oświetlenie uliczne</t>
  </si>
  <si>
    <t>Moc (W)</t>
  </si>
  <si>
    <t>Czas świecenia (w godzinach)</t>
  </si>
  <si>
    <t>Liczba latarni w roku bazowym</t>
  </si>
  <si>
    <t>Liczba latarni w 2019 r.</t>
  </si>
  <si>
    <t>Liczba latarni w 2022 r.</t>
  </si>
  <si>
    <t>Liczba latarni w 2025 r.</t>
  </si>
  <si>
    <t>Liczba latarni w 2030 r.</t>
  </si>
  <si>
    <t>Zużycie energii elektrycznej na jedną latarnię w [kWh/rok] Rok bazowy</t>
  </si>
  <si>
    <t>Zużycie energii elektrycznej na jedną latarnię w [kWh/rok] 2019 r.</t>
  </si>
  <si>
    <t>Zużycie energii elektrycznej na jedną latarnię w [kWh/rok] 2022 r.</t>
  </si>
  <si>
    <t>Zużycie energii elektrycznej na jedną latarnię w [kWh/rok] 2025 r.</t>
  </si>
  <si>
    <t>Zużycie energii elektrycznej na jedną latarnię w [kWh/rok] 2030 r.</t>
  </si>
  <si>
    <t>Lampa sodowa</t>
  </si>
  <si>
    <t>Lampa rtęciowa</t>
  </si>
  <si>
    <t>LED</t>
  </si>
  <si>
    <t>Inne [………………….]</t>
  </si>
  <si>
    <t>Zużycie energii elektrycznej w pozostałych obiektach</t>
  </si>
  <si>
    <t xml:space="preserve">Zużycie energii elektrycznej w  [kWh/wskaźnik] </t>
  </si>
  <si>
    <t>Zużycie energii elektrycznej w roku bazowym w               [kWh/rok]</t>
  </si>
  <si>
    <t>Zużycie energii elektrycznej w roku               2019        
[kWh/rok]</t>
  </si>
  <si>
    <t>Zużycie energii elektrycznej w roku pośrednim 2022              [kWh/rok]</t>
  </si>
  <si>
    <t>Zużycie energii elektrycznej w roku pośrednim 2025              [kWh/rok]</t>
  </si>
  <si>
    <t>Zużycie energii elektrycznej w roku docelowym 2030              [kWh/rok]</t>
  </si>
  <si>
    <t>liczba m2</t>
  </si>
  <si>
    <t>Handel</t>
  </si>
  <si>
    <t>Przemysł (zużycie energii elektrycznej we wszystkich budynkach przemysłowych w kWh)</t>
  </si>
  <si>
    <t xml:space="preserve">Turystyka </t>
  </si>
  <si>
    <t>Zużycie energii elektrycznej w różnych sektorach</t>
  </si>
  <si>
    <t>Rok bazowy                                     [kWh/rok]</t>
  </si>
  <si>
    <t>2019                                     [kWh/rok]</t>
  </si>
  <si>
    <t>2025                                             [kWh/rok]</t>
  </si>
  <si>
    <t>Łącznie w [kWh]</t>
  </si>
  <si>
    <t>Podział zużycia energii elektrycznej na poszczególne nośniki energii</t>
  </si>
  <si>
    <t>Udział poszczególnych nośników energii w całkowitym zużyciu energii elektrycznej w [%]</t>
  </si>
  <si>
    <t>Energia wiatru</t>
  </si>
  <si>
    <t>Fotowoltaika</t>
  </si>
  <si>
    <t>Energia wodna</t>
  </si>
  <si>
    <t>Olej opałowy / Olej napędowy</t>
  </si>
  <si>
    <t>Biomasa</t>
  </si>
  <si>
    <t>Odpady komunalne</t>
  </si>
  <si>
    <t xml:space="preserve">Inne </t>
  </si>
  <si>
    <r>
      <t xml:space="preserve">Energia elektryczna </t>
    </r>
    <r>
      <rPr>
        <b/>
        <sz val="11"/>
        <color rgb="FFFF0000"/>
        <rFont val="Calibri"/>
        <family val="2"/>
        <scheme val="minor"/>
      </rPr>
      <t xml:space="preserve">Rok bazowy </t>
    </r>
  </si>
  <si>
    <r>
      <t xml:space="preserve">Ciepło </t>
    </r>
    <r>
      <rPr>
        <b/>
        <sz val="11"/>
        <color theme="4" tint="-0.249977111117893"/>
        <rFont val="Calibri"/>
        <family val="2"/>
        <scheme val="minor"/>
      </rPr>
      <t xml:space="preserve">Rok bazowy </t>
    </r>
  </si>
  <si>
    <t>Łącznie ciepło i energia elektryczna</t>
  </si>
  <si>
    <r>
      <t xml:space="preserve">Energia elektryczna i ciepło </t>
    </r>
    <r>
      <rPr>
        <b/>
        <sz val="11"/>
        <color theme="1"/>
        <rFont val="Calibri"/>
        <family val="2"/>
        <scheme val="minor"/>
      </rPr>
      <t xml:space="preserve">Rok bazowy </t>
    </r>
  </si>
  <si>
    <r>
      <t xml:space="preserve">Energia elektryczna </t>
    </r>
    <r>
      <rPr>
        <b/>
        <sz val="11"/>
        <color rgb="FFFF0000"/>
        <rFont val="Calibri"/>
        <family val="2"/>
        <scheme val="minor"/>
      </rPr>
      <t>Start projektu 2019</t>
    </r>
  </si>
  <si>
    <r>
      <t xml:space="preserve">Energia elektryczna i ciepło </t>
    </r>
    <r>
      <rPr>
        <b/>
        <sz val="11"/>
        <color theme="1"/>
        <rFont val="Calibri"/>
        <family val="2"/>
        <scheme val="minor"/>
      </rPr>
      <t>Start projektu 2019</t>
    </r>
  </si>
  <si>
    <r>
      <t xml:space="preserve">Energia elektryczna </t>
    </r>
    <r>
      <rPr>
        <b/>
        <sz val="11"/>
        <color rgb="FFFF0000"/>
        <rFont val="Calibri"/>
        <family val="2"/>
        <scheme val="minor"/>
      </rPr>
      <t>Rok pośredni 2022</t>
    </r>
  </si>
  <si>
    <r>
      <t xml:space="preserve">Energia elektryczna i ciepło </t>
    </r>
    <r>
      <rPr>
        <b/>
        <sz val="11"/>
        <color theme="1"/>
        <rFont val="Calibri"/>
        <family val="2"/>
        <scheme val="minor"/>
      </rPr>
      <t>Rok pośredni 2022</t>
    </r>
  </si>
  <si>
    <t>Inne</t>
  </si>
  <si>
    <r>
      <t xml:space="preserve">Energia elektryczna </t>
    </r>
    <r>
      <rPr>
        <b/>
        <sz val="11"/>
        <color rgb="FFFF0000"/>
        <rFont val="Calibri"/>
        <family val="2"/>
        <scheme val="minor"/>
      </rPr>
      <t>Rok pośredni 2025</t>
    </r>
  </si>
  <si>
    <r>
      <t xml:space="preserve">Energia elektryczna i ciepło </t>
    </r>
    <r>
      <rPr>
        <b/>
        <sz val="11"/>
        <color theme="1"/>
        <rFont val="Calibri"/>
        <family val="2"/>
        <scheme val="minor"/>
      </rPr>
      <t>Rok pośredni 2025</t>
    </r>
  </si>
  <si>
    <r>
      <t xml:space="preserve">Energia elektryczna </t>
    </r>
    <r>
      <rPr>
        <b/>
        <sz val="11"/>
        <color rgb="FFFF0000"/>
        <rFont val="Calibri"/>
        <family val="2"/>
        <scheme val="minor"/>
      </rPr>
      <t>Rok docelowy 2030</t>
    </r>
  </si>
  <si>
    <r>
      <t xml:space="preserve">Ciepło </t>
    </r>
    <r>
      <rPr>
        <b/>
        <sz val="11"/>
        <color theme="4" tint="-0.249977111117893"/>
        <rFont val="Calibri"/>
        <family val="2"/>
        <scheme val="minor"/>
      </rPr>
      <t>Rok docelowy 2030</t>
    </r>
  </si>
  <si>
    <r>
      <t xml:space="preserve">Energia elektryczna i ciepło </t>
    </r>
    <r>
      <rPr>
        <b/>
        <sz val="11"/>
        <color theme="1"/>
        <rFont val="Calibri"/>
        <family val="2"/>
        <scheme val="minor"/>
      </rPr>
      <t>Rok docelowy 2030</t>
    </r>
  </si>
  <si>
    <t xml:space="preserve"> CoM Default Emission Factors for the
Member States of the European Union. Dataset Version 2017</t>
  </si>
  <si>
    <t>Transport i mobilność</t>
  </si>
  <si>
    <t>Sektor 4</t>
  </si>
  <si>
    <t>Pojazdy</t>
  </si>
  <si>
    <t>Dane dla roku bazowego 
[liczba całkowita]</t>
  </si>
  <si>
    <t>Dane dla roku rozpoczęcia projektu: 2019 [liczba całkowita]</t>
  </si>
  <si>
    <t>Samochody</t>
  </si>
  <si>
    <t>Zarejestrowane samochody (diesel)</t>
  </si>
  <si>
    <t>Zarejestrowane samochody (benzyna)</t>
  </si>
  <si>
    <t>Zarejestrowane samochody (LPG)</t>
  </si>
  <si>
    <t>Zarejestrowane samochody (CNG)</t>
  </si>
  <si>
    <t>Zarejestrowane samochody (biodiesel)</t>
  </si>
  <si>
    <t>Zarejestrowane samochody (etanol)</t>
  </si>
  <si>
    <t>Zarejestrowane samochody hybrydowe</t>
  </si>
  <si>
    <t>Zarejestrowane samochody elektryczne</t>
  </si>
  <si>
    <t>Autobusy</t>
  </si>
  <si>
    <t>Zarejestrowane autobusy (diesel)</t>
  </si>
  <si>
    <t>Zarejestrowane autobusy (LPG)</t>
  </si>
  <si>
    <t>Zarejestrowane autobusy (CNG)</t>
  </si>
  <si>
    <t>Zarejestrowane autobusy (biodiesel)</t>
  </si>
  <si>
    <t>Zarejestrowane autobusy (etanol)</t>
  </si>
  <si>
    <t>Zarejestrowane autobusy hybrydowe</t>
  </si>
  <si>
    <t>Zarejestrowane autobusy elektryczne</t>
  </si>
  <si>
    <t>Motocykle</t>
  </si>
  <si>
    <t>Zarejestrowane motocykle</t>
  </si>
  <si>
    <t>Pojazdy
Zużycie energii</t>
  </si>
  <si>
    <t>Zużycie w [kWh/km]</t>
  </si>
  <si>
    <t>Przejechany dystans w [km/rok]</t>
  </si>
  <si>
    <t>Dane dla roku bazowego w [kWh/rok]</t>
  </si>
  <si>
    <t>Dane dla roku rozpoczęcia projektu 2019 w [kWh/rok]</t>
  </si>
  <si>
    <t>Dane dla roku pośredniego 2022 w [kWh/rok]</t>
  </si>
  <si>
    <t>Dane dla roku pośredniego 2025 w [kWh/rok]</t>
  </si>
  <si>
    <t>Dane dla roku docelowego 2030 w [kWh/rok]</t>
  </si>
  <si>
    <t>Samochody (diesel)</t>
  </si>
  <si>
    <t>Samochody (benzyna)</t>
  </si>
  <si>
    <t>Samochody (LPG)</t>
  </si>
  <si>
    <t>Samochody (CNG)</t>
  </si>
  <si>
    <t>Samochody (biodiesel)</t>
  </si>
  <si>
    <t>Samochody (etanol)</t>
  </si>
  <si>
    <t xml:space="preserve">Samochody hybrydowe </t>
  </si>
  <si>
    <t>Samochody elektryczne</t>
  </si>
  <si>
    <t>Autobusy (diesel)</t>
  </si>
  <si>
    <t>Autobusy (LPG)</t>
  </si>
  <si>
    <t>Autobusy (CNG)</t>
  </si>
  <si>
    <t>Autobusy (biodiesel)</t>
  </si>
  <si>
    <t>Autobusy (etanol)</t>
  </si>
  <si>
    <t>Autobusy hybrydowe</t>
  </si>
  <si>
    <t>Autobusy elektryczne</t>
  </si>
  <si>
    <t>Pojazdy 
Wielkość emisji</t>
  </si>
  <si>
    <r>
      <t>Wielkość emisji w [tCO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/km]</t>
    </r>
  </si>
  <si>
    <r>
      <t>Dane dla roku bazowego w [t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/rok]</t>
    </r>
  </si>
  <si>
    <t>Dane bieżące dla roku rozpoczęcia projektu 2019 w [t CO2/rok]</t>
  </si>
  <si>
    <t>Dane  dla roku pośredniego 2022 w [t CO2/rok]</t>
  </si>
  <si>
    <t>Dane  dla roku pośredniego 2025 w [t CO2/rok]</t>
  </si>
  <si>
    <t>Dane dla roku docelowego 2030 w [t CO2/rok]</t>
  </si>
  <si>
    <t>Samochody hybrydowe</t>
  </si>
  <si>
    <t>Źródło zużycia energii oraz wskaźników emisji:</t>
  </si>
  <si>
    <t>https://www.cire.pl/item,134984,13,0,0,0,0,0,moskwikwasilewski-elektromobilnosc-zmniejszy-emisje-co2-w-polsce.html</t>
  </si>
  <si>
    <t>https://www.europarl.europa.eu/news/pl/headlines/society/20190313STO31218/emisje-co2-z-samochodow-fakty-i-liczby-infografika</t>
  </si>
  <si>
    <t>https://honda-leszno.pl/pl/samochody/nasza-firma/aktualnosci/706-honda-potwierdza-dane-dotyczace-wielkosci-zuzycia-paliwa-i-emisji-spalin-dla-modelu-cr-v-hybri.html</t>
  </si>
  <si>
    <t>Źródło dystansu km/rok:</t>
  </si>
  <si>
    <t xml:space="preserve">https://www.gov.pl/attachment/9a303458-2e7d-4182-bb7b-bd25706755a0 </t>
  </si>
  <si>
    <t>https://dobresklepymotocyklowe.pl/wiedza/10-wiedza/1264-przebieg-motocykla-na-ile-jest-wazny-przy-zakupie-uzywanej-maszyny</t>
  </si>
  <si>
    <t>emisje CO2</t>
  </si>
  <si>
    <t>https://pgnig.pl/cng/zalety-cng</t>
  </si>
  <si>
    <t>http://bape.com.pl/wp-content/uploads/2014/09/Poradnik-stosowania-biopaliw..pdf</t>
  </si>
  <si>
    <t>Planowanie przestrzenne i inne</t>
  </si>
  <si>
    <t>Car-Sharing</t>
  </si>
  <si>
    <t>Dane dla roku rozpoczęcia realizacji projektu 2019 
[liczba całkowita]</t>
  </si>
  <si>
    <t>Dane docelowe dla roku pośredniego 2022 
[liczba całkowita]</t>
  </si>
  <si>
    <t>Dane docelowe dla roku pośredniego 2025 
[liczba całkowita]</t>
  </si>
  <si>
    <t>Dane docelowe dla roku docelowego 2030 
[liczba całkowita]</t>
  </si>
  <si>
    <t>Dostępne samochody</t>
  </si>
  <si>
    <t>E-mobilność</t>
  </si>
  <si>
    <t>Stacje ładowania</t>
  </si>
  <si>
    <t>Dostępne samochody elektryczne</t>
  </si>
  <si>
    <t>Stacje wypożyczania samochodów elektrycznych</t>
  </si>
  <si>
    <t>Stacje wypożyczania rowerów elektrycznych</t>
  </si>
  <si>
    <t>Długość ścieżek rowerowych w [km]</t>
  </si>
  <si>
    <t>Liczba przystanków autobusowych</t>
  </si>
  <si>
    <t>Liczba centrów przesiadkowych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</si>
  <si>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</si>
  <si>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Obszary ograniczonego ruchu samochodowego</t>
  </si>
  <si>
    <t>Publiczne miejsca parkingowe</t>
  </si>
  <si>
    <t>Parkingi Park &amp; Ride (P+R)</t>
  </si>
  <si>
    <t>Jeśli dotyczy</t>
  </si>
  <si>
    <t>Podział modalny</t>
  </si>
  <si>
    <t>Dane dla roku bazowego [%]</t>
  </si>
  <si>
    <t>Dane dla roku rozpoczęcia realizacji projektu 2019 [%]</t>
  </si>
  <si>
    <t>Dane docelowe dla roku pośredniego 2022 [%]</t>
  </si>
  <si>
    <t>Dane docelowe dla roku pośredniego 2025 [%]</t>
  </si>
  <si>
    <t>Dane docelowe dla roku docelowego 2030 [%]</t>
  </si>
  <si>
    <t>Transport publiczny</t>
  </si>
  <si>
    <t>Ruch pieszy</t>
  </si>
  <si>
    <t>Ruch rowerowy</t>
  </si>
  <si>
    <t>Zagospodarowanie terenu / Planowanie przestrzenne</t>
  </si>
  <si>
    <t>Tereny zielone / rekreacyjne</t>
  </si>
  <si>
    <t>Liczba terenów zielonych (np. parki publiczne)</t>
  </si>
  <si>
    <t>Liczba miejsc rekreacji (np. baseny publiczne)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</si>
  <si>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</si>
  <si>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Powierzchnia terenów zielonych (np. parki publiczne)</t>
  </si>
  <si>
    <t>Powierzchnia miejsc rekreacji (np. baseny publiczne)</t>
  </si>
  <si>
    <t>Gęstość zabudowy</t>
  </si>
  <si>
    <t>Dane dla roku bazowego 
[liczba mieszkańców / km2]</t>
  </si>
  <si>
    <t>Dane dla roku rozpoczęcia realizacji projektu 2019 
[liczba mieszkańców / km2]</t>
  </si>
  <si>
    <t>Dane docelowe dla roku pośredniego 2022 
[liczba mieszkańców / km2]</t>
  </si>
  <si>
    <t>Dane docelowe dla roku pośredniego 2025 
[liczba mieszkańców / km2]</t>
  </si>
  <si>
    <t>Dane docelowe dla roku docelowego 2030 
[liczba mieszkańców / km2]</t>
  </si>
  <si>
    <t>Gęstość zabudowy przewidziana w planie zagospodarowania przestrzennego</t>
  </si>
  <si>
    <t>Budynki wielofunkcyjne</t>
  </si>
  <si>
    <t xml:space="preserve">Liczba budynków wielofunkcyjnych </t>
  </si>
  <si>
    <t>Niezabudowane działki</t>
  </si>
  <si>
    <t>Liczba niezabudowanych działek</t>
  </si>
  <si>
    <t>Liczba zabudowanych działek</t>
  </si>
  <si>
    <t>Zielona infrastruktura</t>
  </si>
  <si>
    <t>Dane dla roku bazowego 
[całkowita powierzchnia (m2)]</t>
  </si>
  <si>
    <t>Dane dla roku rozpoczęcia realizacji projektu 2019 
[całkowita powierzchnia (m2)]</t>
  </si>
  <si>
    <t>Dane docelowe dla roku pośredniego 2022 
[całkowita powierzchnia (m2)]</t>
  </si>
  <si>
    <t>Dane docelowe dla roku pośredniego 2025 
[całkowita powierzchnia (m2)]</t>
  </si>
  <si>
    <t>Dane docelowe dla roku pośredniego 2030 
[całkowita powierzchnia (m2)]</t>
  </si>
  <si>
    <t>Zielone dachy</t>
  </si>
  <si>
    <t>Zielone ściany</t>
  </si>
  <si>
    <t>Niecki chłonne</t>
  </si>
  <si>
    <t>Plan działań</t>
  </si>
  <si>
    <t xml:space="preserve">Budżet na realizację planu </t>
  </si>
  <si>
    <t>Planowany budżet</t>
  </si>
  <si>
    <t>PLN</t>
  </si>
  <si>
    <t>EUR</t>
  </si>
  <si>
    <t>Budżet</t>
  </si>
  <si>
    <t>Środki własne samorządu</t>
  </si>
  <si>
    <t>Wydany</t>
  </si>
  <si>
    <t>Fundusze i programy krajowe</t>
  </si>
  <si>
    <t>Pozostały</t>
  </si>
  <si>
    <t>Fundusze i programy unijne</t>
  </si>
  <si>
    <t>Środki prywatne</t>
  </si>
  <si>
    <t>Aktualny kurs EUR z dnia 22.02.2021 ze strony: https://ec.europa.eu/info/funding-tenders/how-eu-funding-works/information-contractors-and-beneficiaries/exchange-rate-inforeuro_pl</t>
  </si>
  <si>
    <t>Główne działania przewidziane w planie</t>
  </si>
  <si>
    <t>Główne działania</t>
  </si>
  <si>
    <t>Ramy czasowe realizacji</t>
  </si>
  <si>
    <t>Stan realizacji</t>
  </si>
  <si>
    <t>Koszt realizacji  (PLN)</t>
  </si>
  <si>
    <t>Koszt realizacji  (EUR)</t>
  </si>
  <si>
    <t>Szacunkowa redukcja zużycia energii [kWh]</t>
  </si>
  <si>
    <t>Szacunkowa redukcja emisji CO2 [t]</t>
  </si>
  <si>
    <t>Początek</t>
  </si>
  <si>
    <t>Koniec</t>
  </si>
  <si>
    <t>Budynki</t>
  </si>
  <si>
    <t>W trakcie</t>
  </si>
  <si>
    <t>Zakończone</t>
  </si>
  <si>
    <t xml:space="preserve">Przesunięte </t>
  </si>
  <si>
    <t>Nie rozpoczęte</t>
  </si>
  <si>
    <t>Zagospodarowanie terenu/planowanie przestrzenne</t>
  </si>
  <si>
    <t>Lokalna produkcja ciepła</t>
  </si>
  <si>
    <t>Lokalna produkcja energii elektrycznej</t>
  </si>
  <si>
    <t>Raport</t>
  </si>
  <si>
    <t>Postępy w realizacji planu</t>
  </si>
  <si>
    <t>Całkowity wydany budżet</t>
  </si>
  <si>
    <t>Ogółem (PLN)</t>
  </si>
  <si>
    <t>Ogółem (€)</t>
  </si>
  <si>
    <t>Wydano</t>
  </si>
  <si>
    <t>Pozostało</t>
  </si>
  <si>
    <r>
      <t>Wielkość emisji CO</t>
    </r>
    <r>
      <rPr>
        <vertAlign val="subscript"/>
        <sz val="14"/>
        <color theme="1"/>
        <rFont val="Bahnschrift Light"/>
        <family val="2"/>
      </rPr>
      <t>2</t>
    </r>
    <r>
      <rPr>
        <sz val="14"/>
        <color theme="1"/>
        <rFont val="Bahnschrift Light"/>
        <family val="2"/>
      </rPr>
      <t xml:space="preserve"> </t>
    </r>
  </si>
  <si>
    <r>
      <t>Całkowita wielkość emisji CO</t>
    </r>
    <r>
      <rPr>
        <vertAlign val="subscript"/>
        <sz val="11.5"/>
        <color theme="1"/>
        <rFont val="Bahnschrift Light"/>
        <family val="2"/>
      </rPr>
      <t>2</t>
    </r>
    <r>
      <rPr>
        <sz val="11.5"/>
        <color theme="1"/>
        <rFont val="Bahnschrift Light"/>
        <family val="2"/>
      </rPr>
      <t xml:space="preserve"> (tCO</t>
    </r>
    <r>
      <rPr>
        <vertAlign val="subscript"/>
        <sz val="11.5"/>
        <color theme="1"/>
        <rFont val="Bahnschrift Light"/>
        <family val="2"/>
      </rPr>
      <t>2</t>
    </r>
    <r>
      <rPr>
        <sz val="11.5"/>
        <color theme="1"/>
        <rFont val="Bahnschrift Light"/>
        <family val="2"/>
      </rPr>
      <t>/rok)</t>
    </r>
  </si>
  <si>
    <t>Rok bazowy</t>
  </si>
  <si>
    <t>Wielkość zużycia energii</t>
  </si>
  <si>
    <t>Całkowite zużycie energii  (kWh/rok)</t>
  </si>
  <si>
    <t>Produkcja energii odnawialnej</t>
  </si>
  <si>
    <t>Całkowita wielkość produkcji energii odnawialnej (kWh/rok)</t>
  </si>
  <si>
    <t>Produkcja ciepła z OZE</t>
  </si>
  <si>
    <t>Produkcja energii elektrycznej z OZE</t>
  </si>
  <si>
    <t>Łączna produkcja energii odnawialnej</t>
  </si>
  <si>
    <t>Mobilność / Udział modalny (podział modalny)</t>
  </si>
  <si>
    <t>Podział modalny (%)</t>
  </si>
  <si>
    <t>Dane wprowadzane przez użytkownika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</si>
</sst>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"/>
    <numFmt numFmtId="165" formatCode="#,##0.00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66CC"/>
      <name val="Arial"/>
      <family val="2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Bahnschrift Light"/>
      <family val="2"/>
    </font>
    <font>
      <b/>
      <sz val="20"/>
      <color theme="1"/>
      <name val="Bahnschrift Light"/>
      <family val="2"/>
    </font>
    <font>
      <sz val="16"/>
      <color theme="1"/>
      <name val="Bahnschrift Light"/>
      <family val="2"/>
    </font>
    <font>
      <sz val="11"/>
      <color theme="1"/>
      <name val="Bahnschrift Light"/>
      <family val="2"/>
    </font>
    <font>
      <sz val="11"/>
      <name val="Calibri"/>
      <family val="2"/>
      <scheme val="minor"/>
    </font>
    <font>
      <sz val="14"/>
      <color theme="1"/>
      <name val="Bahnschrift Light"/>
      <family val="2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28"/>
      <color theme="1"/>
      <name val="Bahnschrift Light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name val="Arial"/>
      <family val="2"/>
    </font>
    <font>
      <b/>
      <vertAlign val="subscript"/>
      <sz val="11"/>
      <color theme="1"/>
      <name val="Calibri"/>
      <family val="2"/>
      <scheme val="minor"/>
    </font>
    <font>
      <sz val="11.5"/>
      <color theme="1"/>
      <name val="Bahnschrift Light"/>
      <family val="2"/>
    </font>
    <font>
      <vertAlign val="subscript"/>
      <sz val="11.5"/>
      <color theme="1"/>
      <name val="Bahnschrift Light"/>
      <family val="2"/>
    </font>
    <font>
      <vertAlign val="subscript"/>
      <sz val="14"/>
      <color theme="1"/>
      <name val="Bahnschrift Light"/>
      <family val="2"/>
    </font>
    <font>
      <sz val="11"/>
      <color theme="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Bahnschrift Light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11"/>
      <color rgb="FF444444"/>
      <name val="Bahnschrift Light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36"/>
      <color rgb="FFC00000"/>
      <name val="Bahnschrift Light"/>
      <family val="2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</font>
    <font>
      <sz val="20"/>
      <name val="Bahnschrift Light"/>
      <family val="2"/>
    </font>
    <font>
      <b/>
      <sz val="14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6"/>
      <name val="Bahnschrift Light"/>
      <family val="2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i/>
      <sz val="11"/>
      <color theme="1"/>
      <name val="Bahnschrift Light"/>
      <family val="2"/>
    </font>
    <font>
      <b/>
      <sz val="11"/>
      <color theme="1"/>
      <name val="Bahnschrift Light"/>
      <family val="2"/>
    </font>
    <font>
      <i/>
      <sz val="11"/>
      <color theme="1"/>
      <name val="Bahnschrift Light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Bahnschrift Light"/>
      <family val="2"/>
      <charset val="238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AC32"/>
        <bgColor indexed="64"/>
      </patternFill>
    </fill>
    <fill>
      <patternFill patternType="solid">
        <fgColor rgb="FF7AD34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1A7D5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C7E8A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D3F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483D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0654E"/>
        <bgColor indexed="64"/>
      </patternFill>
    </fill>
    <fill>
      <patternFill patternType="solid">
        <fgColor rgb="FF90E4F8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8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thin">
        <color indexed="64"/>
      </right>
      <top style="thin">
        <color indexed="64"/>
      </top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249977111117893"/>
      </bottom>
      <diagonal/>
    </border>
    <border>
      <left style="thin">
        <color indexed="64"/>
      </left>
      <right style="medium">
        <color theme="8" tint="-0.249977111117893"/>
      </right>
      <top/>
      <bottom/>
      <diagonal/>
    </border>
    <border>
      <left style="thin">
        <color indexed="64"/>
      </left>
      <right style="medium">
        <color theme="8" tint="-0.249977111117893"/>
      </right>
      <top style="thin">
        <color indexed="64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/>
      <diagonal/>
    </border>
    <border>
      <left/>
      <right/>
      <top style="medium">
        <color theme="8" tint="-0.249977111117893"/>
      </top>
      <bottom/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/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  <border>
      <left style="medium">
        <color theme="8" tint="-0.249977111117893"/>
      </left>
      <right style="thin">
        <color indexed="64"/>
      </right>
      <top/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 style="medium">
        <color theme="5"/>
      </right>
      <top/>
      <bottom/>
      <diagonal/>
    </border>
    <border>
      <left/>
      <right style="medium">
        <color theme="5"/>
      </right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50">
    <xf numFmtId="0" fontId="0" fillId="0" borderId="0" xfId="0"/>
    <xf numFmtId="0" fontId="0" fillId="3" borderId="0" xfId="0" applyFill="1"/>
    <xf numFmtId="0" fontId="0" fillId="4" borderId="0" xfId="0" applyFill="1"/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2" borderId="0" xfId="0" applyFill="1"/>
    <xf numFmtId="0" fontId="0" fillId="2" borderId="0" xfId="0" applyFont="1" applyFill="1"/>
    <xf numFmtId="0" fontId="8" fillId="2" borderId="0" xfId="1" applyFont="1" applyFill="1" applyAlignment="1" applyProtection="1"/>
    <xf numFmtId="0" fontId="7" fillId="2" borderId="0" xfId="1" applyFont="1" applyFill="1" applyAlignment="1" applyProtection="1"/>
    <xf numFmtId="0" fontId="0" fillId="2" borderId="0" xfId="0" applyFill="1" applyAlignment="1"/>
    <xf numFmtId="0" fontId="4" fillId="2" borderId="0" xfId="0" applyFont="1" applyFill="1" applyBorder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vertical="top"/>
    </xf>
    <xf numFmtId="0" fontId="0" fillId="7" borderId="2" xfId="0" applyFill="1" applyBorder="1" applyAlignment="1"/>
    <xf numFmtId="0" fontId="0" fillId="7" borderId="2" xfId="0" applyFill="1" applyBorder="1"/>
    <xf numFmtId="0" fontId="0" fillId="5" borderId="0" xfId="0" applyFill="1"/>
    <xf numFmtId="0" fontId="0" fillId="2" borderId="0" xfId="0" applyFill="1" applyAlignment="1">
      <alignment horizontal="center"/>
    </xf>
    <xf numFmtId="0" fontId="12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 applyBorder="1"/>
    <xf numFmtId="0" fontId="0" fillId="8" borderId="0" xfId="0" applyFill="1"/>
    <xf numFmtId="0" fontId="7" fillId="8" borderId="10" xfId="1" applyFont="1" applyFill="1" applyBorder="1" applyAlignment="1" applyProtection="1">
      <alignment horizontal="left" vertical="center" wrapText="1"/>
    </xf>
    <xf numFmtId="0" fontId="6" fillId="7" borderId="2" xfId="1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0" fillId="7" borderId="6" xfId="0" applyFill="1" applyBorder="1" applyAlignment="1">
      <alignment vertical="center"/>
    </xf>
    <xf numFmtId="0" fontId="16" fillId="8" borderId="14" xfId="0" applyFont="1" applyFill="1" applyBorder="1" applyAlignment="1">
      <alignment wrapText="1"/>
    </xf>
    <xf numFmtId="0" fontId="6" fillId="7" borderId="2" xfId="1" applyFont="1" applyFill="1" applyBorder="1" applyAlignment="1" applyProtection="1">
      <alignment vertical="center"/>
    </xf>
    <xf numFmtId="0" fontId="15" fillId="7" borderId="2" xfId="0" applyFont="1" applyFill="1" applyBorder="1" applyAlignment="1"/>
    <xf numFmtId="0" fontId="0" fillId="7" borderId="2" xfId="0" applyFill="1" applyBorder="1" applyAlignment="1">
      <alignment vertical="center"/>
    </xf>
    <xf numFmtId="0" fontId="15" fillId="7" borderId="5" xfId="0" applyFont="1" applyFill="1" applyBorder="1" applyAlignment="1"/>
    <xf numFmtId="0" fontId="16" fillId="8" borderId="0" xfId="0" applyFont="1" applyFill="1" applyBorder="1" applyAlignment="1">
      <alignment wrapText="1"/>
    </xf>
    <xf numFmtId="0" fontId="4" fillId="7" borderId="5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0" fontId="7" fillId="8" borderId="2" xfId="1" applyFont="1" applyFill="1" applyBorder="1" applyAlignment="1" applyProtection="1">
      <alignment vertical="center" wrapText="1"/>
    </xf>
    <xf numFmtId="0" fontId="13" fillId="9" borderId="0" xfId="0" applyFont="1" applyFill="1" applyAlignment="1">
      <alignment vertical="center"/>
    </xf>
    <xf numFmtId="0" fontId="0" fillId="2" borderId="0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3" fontId="6" fillId="7" borderId="2" xfId="1" applyNumberFormat="1" applyFont="1" applyFill="1" applyBorder="1" applyAlignment="1" applyProtection="1">
      <alignment horizontal="center" vertical="center"/>
    </xf>
    <xf numFmtId="0" fontId="17" fillId="2" borderId="0" xfId="3" applyFill="1"/>
    <xf numFmtId="0" fontId="18" fillId="2" borderId="0" xfId="0" applyFont="1" applyFill="1" applyAlignment="1"/>
    <xf numFmtId="3" fontId="0" fillId="12" borderId="2" xfId="0" applyNumberFormat="1" applyFill="1" applyBorder="1"/>
    <xf numFmtId="3" fontId="4" fillId="12" borderId="2" xfId="0" applyNumberFormat="1" applyFont="1" applyFill="1" applyBorder="1"/>
    <xf numFmtId="0" fontId="4" fillId="8" borderId="2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vertical="center" wrapText="1"/>
    </xf>
    <xf numFmtId="0" fontId="4" fillId="8" borderId="15" xfId="0" applyFont="1" applyFill="1" applyBorder="1" applyAlignment="1">
      <alignment vertical="center"/>
    </xf>
    <xf numFmtId="3" fontId="0" fillId="11" borderId="2" xfId="0" applyNumberForma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7" fillId="8" borderId="6" xfId="1" applyFont="1" applyFill="1" applyBorder="1" applyAlignment="1" applyProtection="1">
      <alignment horizontal="center" vertical="center" wrapText="1"/>
    </xf>
    <xf numFmtId="3" fontId="0" fillId="10" borderId="8" xfId="0" applyNumberFormat="1" applyFill="1" applyBorder="1" applyAlignment="1"/>
    <xf numFmtId="0" fontId="4" fillId="8" borderId="7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left"/>
    </xf>
    <xf numFmtId="0" fontId="15" fillId="2" borderId="0" xfId="0" applyFont="1" applyFill="1"/>
    <xf numFmtId="0" fontId="4" fillId="8" borderId="2" xfId="0" applyFont="1" applyFill="1" applyBorder="1" applyAlignment="1">
      <alignment vertical="center" wrapText="1"/>
    </xf>
    <xf numFmtId="0" fontId="16" fillId="2" borderId="0" xfId="0" applyFont="1" applyFill="1"/>
    <xf numFmtId="0" fontId="21" fillId="2" borderId="0" xfId="0" applyFont="1" applyFill="1"/>
    <xf numFmtId="0" fontId="0" fillId="5" borderId="2" xfId="0" applyFill="1" applyBorder="1" applyAlignment="1">
      <alignment horizontal="center" vertical="center"/>
    </xf>
    <xf numFmtId="3" fontId="0" fillId="13" borderId="2" xfId="0" applyNumberFormat="1" applyFill="1" applyBorder="1"/>
    <xf numFmtId="3" fontId="4" fillId="13" borderId="2" xfId="0" applyNumberFormat="1" applyFont="1" applyFill="1" applyBorder="1"/>
    <xf numFmtId="3" fontId="0" fillId="15" borderId="8" xfId="0" applyNumberFormat="1" applyFill="1" applyBorder="1" applyAlignment="1"/>
    <xf numFmtId="0" fontId="0" fillId="2" borderId="2" xfId="0" applyFill="1" applyBorder="1" applyAlignment="1"/>
    <xf numFmtId="3" fontId="4" fillId="13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3" fontId="0" fillId="2" borderId="0" xfId="0" applyNumberFormat="1" applyFill="1"/>
    <xf numFmtId="3" fontId="4" fillId="12" borderId="2" xfId="0" applyNumberFormat="1" applyFont="1" applyFill="1" applyBorder="1" applyAlignment="1">
      <alignment horizontal="right"/>
    </xf>
    <xf numFmtId="3" fontId="0" fillId="16" borderId="2" xfId="0" applyNumberFormat="1" applyFill="1" applyBorder="1"/>
    <xf numFmtId="3" fontId="4" fillId="16" borderId="2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top"/>
    </xf>
    <xf numFmtId="3" fontId="4" fillId="7" borderId="2" xfId="0" applyNumberFormat="1" applyFont="1" applyFill="1" applyBorder="1"/>
    <xf numFmtId="3" fontId="4" fillId="7" borderId="3" xfId="0" applyNumberFormat="1" applyFont="1" applyFill="1" applyBorder="1"/>
    <xf numFmtId="4" fontId="0" fillId="11" borderId="2" xfId="0" applyNumberFormat="1" applyFill="1" applyBorder="1" applyAlignment="1">
      <alignment horizontal="center" vertical="center"/>
    </xf>
    <xf numFmtId="0" fontId="0" fillId="2" borderId="21" xfId="0" applyFill="1" applyBorder="1"/>
    <xf numFmtId="3" fontId="29" fillId="7" borderId="2" xfId="1" applyNumberFormat="1" applyFont="1" applyFill="1" applyBorder="1" applyAlignment="1" applyProtection="1">
      <alignment horizontal="center" vertical="center"/>
    </xf>
    <xf numFmtId="0" fontId="0" fillId="2" borderId="24" xfId="0" applyFill="1" applyBorder="1"/>
    <xf numFmtId="0" fontId="6" fillId="7" borderId="25" xfId="1" applyFont="1" applyFill="1" applyBorder="1" applyAlignment="1" applyProtection="1">
      <alignment horizontal="center" vertical="center"/>
    </xf>
    <xf numFmtId="0" fontId="6" fillId="7" borderId="26" xfId="1" applyFont="1" applyFill="1" applyBorder="1" applyAlignment="1" applyProtection="1">
      <alignment horizontal="center" vertical="center"/>
    </xf>
    <xf numFmtId="0" fontId="6" fillId="7" borderId="23" xfId="1" applyFont="1" applyFill="1" applyBorder="1" applyAlignment="1" applyProtection="1">
      <alignment horizontal="center" vertical="center"/>
    </xf>
    <xf numFmtId="0" fontId="6" fillId="7" borderId="28" xfId="1" applyFont="1" applyFill="1" applyBorder="1" applyAlignment="1" applyProtection="1">
      <alignment horizontal="center" vertical="center"/>
    </xf>
    <xf numFmtId="0" fontId="13" fillId="9" borderId="14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18" borderId="2" xfId="0" applyFont="1" applyFill="1" applyBorder="1"/>
    <xf numFmtId="0" fontId="4" fillId="18" borderId="2" xfId="0" applyFont="1" applyFill="1" applyBorder="1" applyAlignment="1">
      <alignment horizontal="center"/>
    </xf>
    <xf numFmtId="0" fontId="4" fillId="18" borderId="2" xfId="0" applyFont="1" applyFill="1" applyBorder="1" applyAlignment="1"/>
    <xf numFmtId="0" fontId="4" fillId="18" borderId="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vertical="center"/>
    </xf>
    <xf numFmtId="3" fontId="4" fillId="11" borderId="5" xfId="0" applyNumberFormat="1" applyFont="1" applyFill="1" applyBorder="1"/>
    <xf numFmtId="0" fontId="0" fillId="0" borderId="2" xfId="0" applyBorder="1"/>
    <xf numFmtId="0" fontId="0" fillId="5" borderId="2" xfId="0" applyFill="1" applyBorder="1"/>
    <xf numFmtId="3" fontId="4" fillId="11" borderId="2" xfId="0" applyNumberFormat="1" applyFont="1" applyFill="1" applyBorder="1"/>
    <xf numFmtId="1" fontId="4" fillId="11" borderId="2" xfId="0" applyNumberFormat="1" applyFont="1" applyFill="1" applyBorder="1"/>
    <xf numFmtId="3" fontId="20" fillId="11" borderId="2" xfId="0" applyNumberFormat="1" applyFont="1" applyFill="1" applyBorder="1"/>
    <xf numFmtId="0" fontId="7" fillId="8" borderId="14" xfId="1" applyFont="1" applyFill="1" applyBorder="1" applyAlignment="1" applyProtection="1">
      <alignment vertical="center" wrapText="1"/>
    </xf>
    <xf numFmtId="3" fontId="0" fillId="7" borderId="2" xfId="0" applyNumberFormat="1" applyFill="1" applyBorder="1" applyAlignment="1">
      <alignment horizontal="center" vertical="center"/>
    </xf>
    <xf numFmtId="0" fontId="0" fillId="2" borderId="17" xfId="0" applyFill="1" applyBorder="1"/>
    <xf numFmtId="3" fontId="0" fillId="11" borderId="2" xfId="0" applyNumberFormat="1" applyFill="1" applyBorder="1" applyAlignment="1">
      <alignment horizontal="center"/>
    </xf>
    <xf numFmtId="0" fontId="7" fillId="8" borderId="4" xfId="1" applyFont="1" applyFill="1" applyBorder="1" applyAlignment="1" applyProtection="1">
      <alignment vertical="center" wrapText="1"/>
    </xf>
    <xf numFmtId="0" fontId="7" fillId="8" borderId="3" xfId="1" applyFont="1" applyFill="1" applyBorder="1" applyAlignment="1" applyProtection="1">
      <alignment vertical="center"/>
    </xf>
    <xf numFmtId="0" fontId="7" fillId="8" borderId="17" xfId="1" applyFont="1" applyFill="1" applyBorder="1" applyAlignment="1" applyProtection="1">
      <alignment vertical="center" wrapText="1"/>
    </xf>
    <xf numFmtId="0" fontId="7" fillId="8" borderId="15" xfId="1" applyFont="1" applyFill="1" applyBorder="1" applyAlignment="1" applyProtection="1">
      <alignment vertical="center"/>
    </xf>
    <xf numFmtId="0" fontId="7" fillId="8" borderId="8" xfId="1" applyFont="1" applyFill="1" applyBorder="1" applyAlignment="1" applyProtection="1">
      <alignment horizontal="center" vertical="center" wrapText="1"/>
    </xf>
    <xf numFmtId="0" fontId="34" fillId="6" borderId="5" xfId="0" applyFont="1" applyFill="1" applyBorder="1"/>
    <xf numFmtId="0" fontId="34" fillId="6" borderId="2" xfId="0" applyFont="1" applyFill="1" applyBorder="1"/>
    <xf numFmtId="0" fontId="35" fillId="2" borderId="0" xfId="0" applyFont="1" applyFill="1"/>
    <xf numFmtId="3" fontId="4" fillId="19" borderId="2" xfId="0" applyNumberFormat="1" applyFont="1" applyFill="1" applyBorder="1"/>
    <xf numFmtId="3" fontId="4" fillId="19" borderId="4" xfId="0" applyNumberFormat="1" applyFont="1" applyFill="1" applyBorder="1"/>
    <xf numFmtId="3" fontId="4" fillId="19" borderId="3" xfId="0" applyNumberFormat="1" applyFont="1" applyFill="1" applyBorder="1"/>
    <xf numFmtId="3" fontId="0" fillId="21" borderId="2" xfId="0" applyNumberFormat="1" applyFill="1" applyBorder="1"/>
    <xf numFmtId="3" fontId="4" fillId="21" borderId="2" xfId="0" applyNumberFormat="1" applyFont="1" applyFill="1" applyBorder="1"/>
    <xf numFmtId="0" fontId="0" fillId="2" borderId="29" xfId="0" applyFill="1" applyBorder="1"/>
    <xf numFmtId="0" fontId="4" fillId="17" borderId="2" xfId="0" applyFont="1" applyFill="1" applyBorder="1" applyAlignment="1">
      <alignment horizontal="center" vertical="center" wrapText="1"/>
    </xf>
    <xf numFmtId="3" fontId="0" fillId="22" borderId="2" xfId="0" applyNumberFormat="1" applyFill="1" applyBorder="1"/>
    <xf numFmtId="0" fontId="36" fillId="2" borderId="0" xfId="0" applyFont="1" applyFill="1"/>
    <xf numFmtId="0" fontId="6" fillId="7" borderId="22" xfId="1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3" fontId="15" fillId="15" borderId="8" xfId="0" applyNumberFormat="1" applyFont="1" applyFill="1" applyBorder="1" applyAlignment="1"/>
    <xf numFmtId="3" fontId="15" fillId="15" borderId="6" xfId="0" applyNumberFormat="1" applyFont="1" applyFill="1" applyBorder="1" applyAlignment="1"/>
    <xf numFmtId="0" fontId="0" fillId="2" borderId="31" xfId="0" applyFill="1" applyBorder="1"/>
    <xf numFmtId="0" fontId="0" fillId="2" borderId="32" xfId="0" applyFill="1" applyBorder="1"/>
    <xf numFmtId="0" fontId="0" fillId="2" borderId="32" xfId="0" applyFill="1" applyBorder="1" applyAlignment="1">
      <alignment horizontal="center"/>
    </xf>
    <xf numFmtId="0" fontId="13" fillId="9" borderId="33" xfId="0" applyFont="1" applyFill="1" applyBorder="1" applyAlignment="1">
      <alignment vertical="center" wrapText="1"/>
    </xf>
    <xf numFmtId="0" fontId="0" fillId="2" borderId="34" xfId="0" applyFill="1" applyBorder="1"/>
    <xf numFmtId="0" fontId="0" fillId="2" borderId="33" xfId="0" applyFill="1" applyBorder="1" applyAlignment="1">
      <alignment horizontal="right"/>
    </xf>
    <xf numFmtId="0" fontId="23" fillId="2" borderId="34" xfId="0" applyFont="1" applyFill="1" applyBorder="1"/>
    <xf numFmtId="0" fontId="4" fillId="2" borderId="33" xfId="0" applyFont="1" applyFill="1" applyBorder="1" applyAlignment="1">
      <alignment horizontal="right"/>
    </xf>
    <xf numFmtId="0" fontId="24" fillId="2" borderId="34" xfId="0" applyFont="1" applyFill="1" applyBorder="1"/>
    <xf numFmtId="0" fontId="8" fillId="2" borderId="33" xfId="1" applyFont="1" applyFill="1" applyBorder="1" applyAlignment="1" applyProtection="1">
      <alignment horizontal="right"/>
    </xf>
    <xf numFmtId="0" fontId="0" fillId="2" borderId="33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3" fontId="22" fillId="14" borderId="0" xfId="0" applyNumberFormat="1" applyFont="1" applyFill="1" applyBorder="1"/>
    <xf numFmtId="0" fontId="0" fillId="2" borderId="34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3" fontId="29" fillId="2" borderId="0" xfId="1" applyNumberFormat="1" applyFont="1" applyFill="1" applyBorder="1" applyAlignment="1" applyProtection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/>
    <xf numFmtId="3" fontId="0" fillId="2" borderId="0" xfId="0" applyNumberFormat="1" applyFill="1" applyBorder="1"/>
    <xf numFmtId="3" fontId="15" fillId="2" borderId="0" xfId="0" applyNumberFormat="1" applyFont="1" applyFill="1" applyBorder="1" applyAlignment="1"/>
    <xf numFmtId="0" fontId="6" fillId="2" borderId="0" xfId="1" applyFont="1" applyFill="1" applyBorder="1" applyAlignment="1" applyProtection="1">
      <alignment horizontal="center" vertical="center"/>
    </xf>
    <xf numFmtId="0" fontId="17" fillId="2" borderId="0" xfId="3" applyFill="1" applyBorder="1"/>
    <xf numFmtId="3" fontId="23" fillId="2" borderId="0" xfId="0" applyNumberFormat="1" applyFont="1" applyFill="1" applyBorder="1" applyAlignment="1"/>
    <xf numFmtId="0" fontId="4" fillId="2" borderId="0" xfId="0" applyFont="1" applyFill="1" applyBorder="1"/>
    <xf numFmtId="3" fontId="15" fillId="7" borderId="8" xfId="0" applyNumberFormat="1" applyFont="1" applyFill="1" applyBorder="1" applyAlignment="1"/>
    <xf numFmtId="3" fontId="0" fillId="10" borderId="2" xfId="0" applyNumberFormat="1" applyFill="1" applyBorder="1" applyAlignment="1"/>
    <xf numFmtId="3" fontId="15" fillId="13" borderId="2" xfId="0" applyNumberFormat="1" applyFont="1" applyFill="1" applyBorder="1"/>
    <xf numFmtId="3" fontId="0" fillId="7" borderId="3" xfId="0" applyNumberFormat="1" applyFill="1" applyBorder="1" applyAlignment="1">
      <alignment horizontal="center" vertical="center"/>
    </xf>
    <xf numFmtId="1" fontId="4" fillId="23" borderId="2" xfId="0" applyNumberFormat="1" applyFont="1" applyFill="1" applyBorder="1"/>
    <xf numFmtId="0" fontId="13" fillId="9" borderId="0" xfId="0" applyFont="1" applyFill="1" applyAlignment="1">
      <alignment horizontal="left" vertical="center" wrapText="1"/>
    </xf>
    <xf numFmtId="0" fontId="6" fillId="7" borderId="3" xfId="1" applyFont="1" applyFill="1" applyBorder="1" applyAlignment="1" applyProtection="1">
      <alignment horizontal="center" vertical="center"/>
    </xf>
    <xf numFmtId="0" fontId="0" fillId="7" borderId="2" xfId="0" applyFont="1" applyFill="1" applyBorder="1"/>
    <xf numFmtId="0" fontId="14" fillId="2" borderId="0" xfId="0" applyFont="1" applyFill="1" applyAlignment="1">
      <alignment vertical="center"/>
    </xf>
    <xf numFmtId="3" fontId="4" fillId="2" borderId="0" xfId="0" applyNumberFormat="1" applyFont="1" applyFill="1" applyBorder="1" applyAlignment="1">
      <alignment horizontal="right"/>
    </xf>
    <xf numFmtId="0" fontId="8" fillId="2" borderId="0" xfId="1" applyFont="1" applyFill="1" applyAlignment="1" applyProtection="1">
      <alignment vertical="top"/>
    </xf>
    <xf numFmtId="0" fontId="15" fillId="2" borderId="0" xfId="0" applyFont="1" applyFill="1" applyAlignment="1">
      <alignment vertical="top"/>
    </xf>
    <xf numFmtId="3" fontId="4" fillId="19" borderId="2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3" fontId="22" fillId="20" borderId="2" xfId="0" applyNumberFormat="1" applyFont="1" applyFill="1" applyBorder="1" applyAlignment="1">
      <alignment horizontal="right" vertical="top"/>
    </xf>
    <xf numFmtId="3" fontId="22" fillId="20" borderId="23" xfId="0" applyNumberFormat="1" applyFont="1" applyFill="1" applyBorder="1" applyAlignment="1">
      <alignment horizontal="right" vertical="top"/>
    </xf>
    <xf numFmtId="0" fontId="4" fillId="8" borderId="2" xfId="0" applyFont="1" applyFill="1" applyBorder="1" applyAlignment="1">
      <alignment vertical="top"/>
    </xf>
    <xf numFmtId="0" fontId="4" fillId="8" borderId="3" xfId="0" applyFont="1" applyFill="1" applyBorder="1" applyAlignment="1">
      <alignment vertical="top"/>
    </xf>
    <xf numFmtId="0" fontId="7" fillId="8" borderId="38" xfId="1" applyFont="1" applyFill="1" applyBorder="1" applyAlignment="1" applyProtection="1">
      <alignment horizontal="center" vertical="center" wrapText="1"/>
    </xf>
    <xf numFmtId="0" fontId="7" fillId="8" borderId="16" xfId="1" applyFont="1" applyFill="1" applyBorder="1" applyAlignment="1" applyProtection="1">
      <alignment horizontal="center" vertical="center" wrapText="1"/>
    </xf>
    <xf numFmtId="0" fontId="7" fillId="8" borderId="27" xfId="1" applyFont="1" applyFill="1" applyBorder="1" applyAlignment="1" applyProtection="1">
      <alignment horizontal="center" vertical="center" wrapText="1"/>
    </xf>
    <xf numFmtId="3" fontId="0" fillId="10" borderId="2" xfId="0" applyNumberFormat="1" applyFill="1" applyBorder="1" applyAlignment="1">
      <alignment horizontal="right" vertical="center"/>
    </xf>
    <xf numFmtId="3" fontId="0" fillId="10" borderId="5" xfId="0" applyNumberFormat="1" applyFill="1" applyBorder="1" applyAlignment="1">
      <alignment horizontal="right" vertical="center"/>
    </xf>
    <xf numFmtId="3" fontId="0" fillId="24" borderId="2" xfId="0" applyNumberFormat="1" applyFill="1" applyBorder="1" applyAlignment="1">
      <alignment horizontal="right" vertical="center"/>
    </xf>
    <xf numFmtId="3" fontId="29" fillId="24" borderId="5" xfId="1" applyNumberFormat="1" applyFont="1" applyFill="1" applyBorder="1" applyAlignment="1" applyProtection="1">
      <alignment horizontal="right" vertical="center"/>
    </xf>
    <xf numFmtId="3" fontId="29" fillId="24" borderId="2" xfId="1" applyNumberFormat="1" applyFont="1" applyFill="1" applyBorder="1" applyAlignment="1" applyProtection="1">
      <alignment horizontal="right" vertical="center"/>
    </xf>
    <xf numFmtId="3" fontId="0" fillId="24" borderId="5" xfId="0" applyNumberFormat="1" applyFill="1" applyBorder="1" applyAlignment="1">
      <alignment horizontal="right" vertical="center"/>
    </xf>
    <xf numFmtId="3" fontId="0" fillId="24" borderId="9" xfId="0" applyNumberFormat="1" applyFill="1" applyBorder="1" applyAlignment="1">
      <alignment horizontal="right" vertical="center"/>
    </xf>
    <xf numFmtId="3" fontId="0" fillId="24" borderId="6" xfId="0" applyNumberFormat="1" applyFill="1" applyBorder="1" applyAlignment="1">
      <alignment horizontal="right" vertical="center"/>
    </xf>
    <xf numFmtId="164" fontId="0" fillId="11" borderId="2" xfId="0" applyNumberFormat="1" applyFill="1" applyBorder="1" applyAlignment="1">
      <alignment horizontal="center" vertical="center"/>
    </xf>
    <xf numFmtId="3" fontId="15" fillId="11" borderId="3" xfId="0" applyNumberFormat="1" applyFont="1" applyFill="1" applyBorder="1" applyAlignment="1">
      <alignment horizontal="center" vertical="center"/>
    </xf>
    <xf numFmtId="3" fontId="0" fillId="10" borderId="6" xfId="0" applyNumberFormat="1" applyFill="1" applyBorder="1" applyAlignment="1"/>
    <xf numFmtId="3" fontId="0" fillId="15" borderId="6" xfId="0" applyNumberFormat="1" applyFill="1" applyBorder="1" applyAlignment="1"/>
    <xf numFmtId="3" fontId="0" fillId="11" borderId="3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/>
    </xf>
    <xf numFmtId="14" fontId="6" fillId="7" borderId="5" xfId="1" applyNumberFormat="1" applyFont="1" applyFill="1" applyBorder="1" applyAlignment="1" applyProtection="1">
      <alignment vertical="center"/>
    </xf>
    <xf numFmtId="14" fontId="6" fillId="7" borderId="2" xfId="1" applyNumberFormat="1" applyFont="1" applyFill="1" applyBorder="1" applyAlignment="1" applyProtection="1">
      <alignment vertical="center"/>
    </xf>
    <xf numFmtId="0" fontId="4" fillId="7" borderId="5" xfId="0" applyFont="1" applyFill="1" applyBorder="1" applyAlignment="1">
      <alignment wrapText="1"/>
    </xf>
    <xf numFmtId="0" fontId="23" fillId="2" borderId="0" xfId="0" applyFont="1" applyFill="1" applyBorder="1"/>
    <xf numFmtId="0" fontId="24" fillId="2" borderId="0" xfId="0" applyFont="1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3" fontId="0" fillId="7" borderId="2" xfId="0" applyNumberFormat="1" applyFill="1" applyBorder="1" applyAlignment="1">
      <alignment vertical="center"/>
    </xf>
    <xf numFmtId="3" fontId="6" fillId="7" borderId="3" xfId="1" applyNumberFormat="1" applyFont="1" applyFill="1" applyBorder="1" applyAlignment="1" applyProtection="1">
      <alignment horizontal="center" vertical="center"/>
    </xf>
    <xf numFmtId="3" fontId="6" fillId="7" borderId="22" xfId="1" applyNumberFormat="1" applyFont="1" applyFill="1" applyBorder="1" applyAlignment="1" applyProtection="1">
      <alignment horizontal="center" vertical="center"/>
    </xf>
    <xf numFmtId="3" fontId="6" fillId="7" borderId="23" xfId="1" applyNumberFormat="1" applyFont="1" applyFill="1" applyBorder="1" applyAlignment="1" applyProtection="1">
      <alignment horizontal="center" vertical="center"/>
    </xf>
    <xf numFmtId="0" fontId="20" fillId="8" borderId="6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top" wrapText="1"/>
    </xf>
    <xf numFmtId="0" fontId="17" fillId="2" borderId="0" xfId="3" applyFill="1" applyAlignment="1">
      <alignment wrapText="1"/>
    </xf>
    <xf numFmtId="0" fontId="4" fillId="2" borderId="0" xfId="0" applyFont="1" applyFill="1" applyAlignment="1">
      <alignment horizontal="right"/>
    </xf>
    <xf numFmtId="4" fontId="4" fillId="11" borderId="2" xfId="0" applyNumberFormat="1" applyFont="1" applyFill="1" applyBorder="1"/>
    <xf numFmtId="4" fontId="4" fillId="11" borderId="5" xfId="0" applyNumberFormat="1" applyFont="1" applyFill="1" applyBorder="1"/>
    <xf numFmtId="0" fontId="7" fillId="8" borderId="8" xfId="1" applyFont="1" applyFill="1" applyBorder="1" applyAlignment="1" applyProtection="1">
      <alignment vertical="center"/>
    </xf>
    <xf numFmtId="0" fontId="41" fillId="8" borderId="2" xfId="0" applyFont="1" applyFill="1" applyBorder="1" applyAlignment="1">
      <alignment horizontal="center" vertical="center" wrapText="1"/>
    </xf>
    <xf numFmtId="0" fontId="42" fillId="8" borderId="6" xfId="1" applyFont="1" applyFill="1" applyBorder="1" applyAlignment="1" applyProtection="1">
      <alignment horizontal="center" vertical="center" wrapText="1"/>
    </xf>
    <xf numFmtId="0" fontId="17" fillId="2" borderId="0" xfId="3" applyFill="1" applyAlignment="1">
      <alignment horizontal="center" vertical="center" wrapText="1"/>
    </xf>
    <xf numFmtId="3" fontId="0" fillId="18" borderId="2" xfId="0" applyNumberFormat="1" applyFill="1" applyBorder="1" applyAlignment="1">
      <alignment horizontal="center" vertical="center"/>
    </xf>
    <xf numFmtId="3" fontId="41" fillId="11" borderId="3" xfId="0" applyNumberFormat="1" applyFont="1" applyFill="1" applyBorder="1" applyAlignment="1">
      <alignment horizontal="center" vertical="center"/>
    </xf>
    <xf numFmtId="3" fontId="43" fillId="11" borderId="3" xfId="0" applyNumberFormat="1" applyFont="1" applyFill="1" applyBorder="1" applyAlignment="1">
      <alignment horizontal="center" vertical="center"/>
    </xf>
    <xf numFmtId="0" fontId="41" fillId="8" borderId="4" xfId="0" applyFont="1" applyFill="1" applyBorder="1" applyAlignment="1">
      <alignment horizontal="left"/>
    </xf>
    <xf numFmtId="0" fontId="41" fillId="8" borderId="4" xfId="0" applyFont="1" applyFill="1" applyBorder="1" applyAlignment="1">
      <alignment horizontal="left" vertical="center"/>
    </xf>
    <xf numFmtId="0" fontId="46" fillId="2" borderId="0" xfId="1" applyFont="1" applyFill="1" applyAlignment="1" applyProtection="1"/>
    <xf numFmtId="0" fontId="47" fillId="2" borderId="0" xfId="0" applyFont="1" applyFill="1"/>
    <xf numFmtId="0" fontId="48" fillId="9" borderId="33" xfId="0" applyFont="1" applyFill="1" applyBorder="1" applyAlignment="1">
      <alignment horizontal="right" vertical="center" wrapText="1"/>
    </xf>
    <xf numFmtId="0" fontId="49" fillId="9" borderId="33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wrapText="1"/>
    </xf>
    <xf numFmtId="0" fontId="20" fillId="8" borderId="2" xfId="0" applyFont="1" applyFill="1" applyBorder="1" applyAlignment="1">
      <alignment horizontal="left"/>
    </xf>
    <xf numFmtId="0" fontId="20" fillId="8" borderId="2" xfId="0" applyFont="1" applyFill="1" applyBorder="1" applyAlignment="1">
      <alignment vertical="center" wrapText="1"/>
    </xf>
    <xf numFmtId="0" fontId="50" fillId="9" borderId="0" xfId="0" applyFont="1" applyFill="1" applyAlignment="1">
      <alignment vertical="center"/>
    </xf>
    <xf numFmtId="0" fontId="20" fillId="8" borderId="2" xfId="0" applyFont="1" applyFill="1" applyBorder="1" applyAlignment="1"/>
    <xf numFmtId="0" fontId="7" fillId="8" borderId="3" xfId="1" applyFont="1" applyFill="1" applyBorder="1" applyAlignment="1" applyProtection="1">
      <alignment horizontal="center" vertical="center" wrapText="1"/>
    </xf>
    <xf numFmtId="0" fontId="34" fillId="7" borderId="2" xfId="0" applyFont="1" applyFill="1" applyBorder="1"/>
    <xf numFmtId="0" fontId="7" fillId="8" borderId="43" xfId="1" applyFont="1" applyFill="1" applyBorder="1" applyAlignment="1" applyProtection="1">
      <alignment horizontal="center" vertical="center" wrapText="1"/>
    </xf>
    <xf numFmtId="0" fontId="13" fillId="25" borderId="0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left"/>
    </xf>
    <xf numFmtId="0" fontId="13" fillId="9" borderId="47" xfId="0" applyFont="1" applyFill="1" applyBorder="1" applyAlignment="1">
      <alignment horizontal="left" vertical="center"/>
    </xf>
    <xf numFmtId="0" fontId="4" fillId="8" borderId="47" xfId="0" applyFont="1" applyFill="1" applyBorder="1" applyAlignment="1">
      <alignment horizontal="left"/>
    </xf>
    <xf numFmtId="0" fontId="4" fillId="8" borderId="45" xfId="0" applyFont="1" applyFill="1" applyBorder="1" applyAlignment="1">
      <alignment horizontal="left"/>
    </xf>
    <xf numFmtId="0" fontId="4" fillId="8" borderId="49" xfId="0" applyFont="1" applyFill="1" applyBorder="1" applyAlignment="1">
      <alignment horizontal="left"/>
    </xf>
    <xf numFmtId="0" fontId="13" fillId="9" borderId="48" xfId="0" applyFont="1" applyFill="1" applyBorder="1" applyAlignment="1">
      <alignment horizontal="left" vertical="center"/>
    </xf>
    <xf numFmtId="0" fontId="7" fillId="8" borderId="50" xfId="1" applyFont="1" applyFill="1" applyBorder="1" applyAlignment="1" applyProtection="1">
      <alignment horizontal="center" vertical="center" wrapText="1"/>
    </xf>
    <xf numFmtId="0" fontId="4" fillId="8" borderId="46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right"/>
    </xf>
    <xf numFmtId="0" fontId="8" fillId="2" borderId="0" xfId="1" applyFont="1" applyFill="1" applyAlignment="1" applyProtection="1">
      <alignment wrapText="1"/>
    </xf>
    <xf numFmtId="4" fontId="6" fillId="7" borderId="3" xfId="1" applyNumberFormat="1" applyFont="1" applyFill="1" applyBorder="1" applyAlignment="1" applyProtection="1">
      <alignment horizontal="center" vertical="center" wrapText="1"/>
    </xf>
    <xf numFmtId="4" fontId="6" fillId="7" borderId="3" xfId="1" applyNumberFormat="1" applyFont="1" applyFill="1" applyBorder="1" applyAlignment="1" applyProtection="1">
      <alignment vertical="center" wrapText="1"/>
    </xf>
    <xf numFmtId="4" fontId="6" fillId="26" borderId="44" xfId="1" applyNumberFormat="1" applyFont="1" applyFill="1" applyBorder="1" applyAlignment="1" applyProtection="1">
      <alignment horizontal="center" vertical="center" wrapText="1"/>
    </xf>
    <xf numFmtId="4" fontId="4" fillId="2" borderId="17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0" fillId="11" borderId="9" xfId="0" applyNumberFormat="1" applyFill="1" applyBorder="1" applyAlignment="1">
      <alignment horizontal="center"/>
    </xf>
    <xf numFmtId="4" fontId="0" fillId="11" borderId="6" xfId="0" applyNumberFormat="1" applyFill="1" applyBorder="1" applyAlignment="1">
      <alignment horizontal="center"/>
    </xf>
    <xf numFmtId="4" fontId="0" fillId="11" borderId="45" xfId="0" applyNumberFormat="1" applyFill="1" applyBorder="1" applyAlignment="1">
      <alignment horizontal="center"/>
    </xf>
    <xf numFmtId="4" fontId="0" fillId="11" borderId="51" xfId="0" applyNumberFormat="1" applyFill="1" applyBorder="1" applyAlignment="1">
      <alignment horizontal="center"/>
    </xf>
    <xf numFmtId="0" fontId="51" fillId="2" borderId="0" xfId="3" applyFont="1" applyFill="1" applyAlignment="1">
      <alignment wrapText="1"/>
    </xf>
    <xf numFmtId="3" fontId="17" fillId="2" borderId="0" xfId="3" applyNumberFormat="1" applyFill="1"/>
    <xf numFmtId="0" fontId="52" fillId="2" borderId="0" xfId="3" applyFont="1" applyFill="1" applyBorder="1"/>
    <xf numFmtId="0" fontId="52" fillId="2" borderId="0" xfId="0" applyFont="1" applyFill="1" applyBorder="1"/>
    <xf numFmtId="0" fontId="52" fillId="2" borderId="0" xfId="0" applyFont="1" applyFill="1" applyBorder="1" applyAlignment="1">
      <alignment horizontal="right"/>
    </xf>
    <xf numFmtId="0" fontId="17" fillId="2" borderId="0" xfId="4" applyFill="1"/>
    <xf numFmtId="3" fontId="53" fillId="7" borderId="2" xfId="1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7" fillId="8" borderId="20" xfId="1" applyFont="1" applyFill="1" applyBorder="1" applyAlignment="1" applyProtection="1">
      <alignment horizontal="left" vertical="center" wrapText="1"/>
    </xf>
    <xf numFmtId="3" fontId="6" fillId="7" borderId="5" xfId="1" applyNumberFormat="1" applyFont="1" applyFill="1" applyBorder="1" applyAlignment="1" applyProtection="1">
      <alignment horizontal="center" vertical="center"/>
    </xf>
    <xf numFmtId="0" fontId="7" fillId="11" borderId="2" xfId="1" applyFont="1" applyFill="1" applyBorder="1" applyAlignment="1" applyProtection="1">
      <alignment horizontal="center" vertical="center" wrapText="1"/>
    </xf>
    <xf numFmtId="3" fontId="0" fillId="7" borderId="8" xfId="0" applyNumberFormat="1" applyFill="1" applyBorder="1" applyAlignment="1"/>
    <xf numFmtId="0" fontId="34" fillId="7" borderId="5" xfId="0" applyFont="1" applyFill="1" applyBorder="1"/>
    <xf numFmtId="0" fontId="0" fillId="2" borderId="2" xfId="0" applyFill="1" applyBorder="1"/>
    <xf numFmtId="0" fontId="16" fillId="9" borderId="3" xfId="0" applyFont="1" applyFill="1" applyBorder="1" applyAlignment="1">
      <alignment horizontal="left" vertical="center"/>
    </xf>
    <xf numFmtId="0" fontId="4" fillId="8" borderId="8" xfId="0" applyFont="1" applyFill="1" applyBorder="1" applyAlignment="1">
      <alignment horizontal="center" vertical="center" wrapText="1"/>
    </xf>
    <xf numFmtId="3" fontId="4" fillId="20" borderId="3" xfId="0" applyNumberFormat="1" applyFont="1" applyFill="1" applyBorder="1" applyAlignment="1">
      <alignment horizontal="right"/>
    </xf>
    <xf numFmtId="3" fontId="4" fillId="20" borderId="2" xfId="0" applyNumberFormat="1" applyFont="1" applyFill="1" applyBorder="1" applyAlignment="1">
      <alignment horizontal="right"/>
    </xf>
    <xf numFmtId="3" fontId="41" fillId="7" borderId="3" xfId="0" applyNumberFormat="1" applyFont="1" applyFill="1" applyBorder="1" applyAlignment="1">
      <alignment horizontal="center" vertical="center"/>
    </xf>
    <xf numFmtId="3" fontId="0" fillId="7" borderId="3" xfId="0" applyNumberFormat="1" applyFont="1" applyFill="1" applyBorder="1" applyAlignment="1">
      <alignment horizontal="center" vertical="center"/>
    </xf>
    <xf numFmtId="0" fontId="60" fillId="8" borderId="10" xfId="1" applyFont="1" applyFill="1" applyBorder="1" applyAlignment="1" applyProtection="1">
      <alignment horizontal="left" vertical="center" wrapText="1"/>
    </xf>
    <xf numFmtId="0" fontId="9" fillId="8" borderId="2" xfId="0" applyFont="1" applyFill="1" applyBorder="1" applyAlignment="1"/>
    <xf numFmtId="4" fontId="61" fillId="11" borderId="2" xfId="0" applyNumberFormat="1" applyFont="1" applyFill="1" applyBorder="1" applyAlignment="1">
      <alignment horizontal="center" vertical="center"/>
    </xf>
    <xf numFmtId="3" fontId="0" fillId="15" borderId="8" xfId="0" applyNumberFormat="1" applyFill="1" applyBorder="1" applyAlignment="1">
      <alignment horizontal="right" vertical="center"/>
    </xf>
    <xf numFmtId="3" fontId="15" fillId="15" borderId="8" xfId="0" applyNumberFormat="1" applyFont="1" applyFill="1" applyBorder="1" applyAlignment="1">
      <alignment horizontal="right" vertical="center"/>
    </xf>
    <xf numFmtId="3" fontId="15" fillId="15" borderId="6" xfId="0" applyNumberFormat="1" applyFont="1" applyFill="1" applyBorder="1" applyAlignment="1">
      <alignment horizontal="right" vertical="center"/>
    </xf>
    <xf numFmtId="0" fontId="60" fillId="8" borderId="20" xfId="1" applyFont="1" applyFill="1" applyBorder="1" applyAlignment="1" applyProtection="1">
      <alignment horizontal="left" vertical="center" wrapText="1"/>
    </xf>
    <xf numFmtId="3" fontId="4" fillId="5" borderId="2" xfId="0" applyNumberFormat="1" applyFont="1" applyFill="1" applyBorder="1"/>
    <xf numFmtId="3" fontId="7" fillId="11" borderId="2" xfId="1" applyNumberFormat="1" applyFont="1" applyFill="1" applyBorder="1" applyAlignment="1" applyProtection="1">
      <alignment horizontal="center" vertical="center" wrapText="1"/>
    </xf>
    <xf numFmtId="3" fontId="20" fillId="7" borderId="2" xfId="0" applyNumberFormat="1" applyFont="1" applyFill="1" applyBorder="1"/>
    <xf numFmtId="0" fontId="50" fillId="9" borderId="0" xfId="0" applyFont="1" applyFill="1" applyAlignment="1">
      <alignment vertical="center" wrapText="1"/>
    </xf>
    <xf numFmtId="0" fontId="0" fillId="27" borderId="0" xfId="0" applyFill="1"/>
    <xf numFmtId="0" fontId="0" fillId="27" borderId="0" xfId="0" applyFill="1" applyBorder="1"/>
    <xf numFmtId="0" fontId="54" fillId="27" borderId="0" xfId="0" applyFont="1" applyFill="1" applyBorder="1" applyAlignment="1">
      <alignment horizontal="right" vertical="center" wrapText="1"/>
    </xf>
    <xf numFmtId="0" fontId="14" fillId="27" borderId="0" xfId="0" applyFont="1" applyFill="1" applyBorder="1" applyAlignment="1">
      <alignment horizontal="center" vertical="center" wrapText="1"/>
    </xf>
    <xf numFmtId="0" fontId="55" fillId="27" borderId="0" xfId="0" applyFont="1" applyFill="1" applyBorder="1" applyAlignment="1">
      <alignment horizontal="center" vertical="center" wrapText="1"/>
    </xf>
    <xf numFmtId="0" fontId="57" fillId="27" borderId="0" xfId="0" applyFont="1" applyFill="1" applyBorder="1"/>
    <xf numFmtId="0" fontId="57" fillId="27" borderId="0" xfId="0" applyFont="1" applyFill="1" applyBorder="1" applyAlignment="1">
      <alignment wrapText="1"/>
    </xf>
    <xf numFmtId="0" fontId="57" fillId="27" borderId="0" xfId="0" applyFont="1" applyFill="1" applyBorder="1" applyAlignment="1">
      <alignment horizontal="center"/>
    </xf>
    <xf numFmtId="0" fontId="58" fillId="27" borderId="0" xfId="0" applyFont="1" applyFill="1" applyBorder="1"/>
    <xf numFmtId="0" fontId="0" fillId="27" borderId="0" xfId="0" applyFill="1" applyBorder="1" applyAlignment="1">
      <alignment horizontal="center"/>
    </xf>
    <xf numFmtId="0" fontId="41" fillId="27" borderId="0" xfId="0" applyFont="1" applyFill="1" applyBorder="1" applyAlignment="1">
      <alignment horizontal="center"/>
    </xf>
    <xf numFmtId="3" fontId="4" fillId="20" borderId="3" xfId="0" applyNumberFormat="1" applyFont="1" applyFill="1" applyBorder="1"/>
    <xf numFmtId="3" fontId="4" fillId="11" borderId="6" xfId="0" applyNumberFormat="1" applyFont="1" applyFill="1" applyBorder="1"/>
    <xf numFmtId="3" fontId="4" fillId="20" borderId="15" xfId="0" applyNumberFormat="1" applyFont="1" applyFill="1" applyBorder="1" applyAlignment="1">
      <alignment horizontal="right"/>
    </xf>
    <xf numFmtId="0" fontId="20" fillId="17" borderId="2" xfId="0" applyFont="1" applyFill="1" applyBorder="1" applyAlignment="1">
      <alignment horizontal="center" vertical="center" wrapText="1"/>
    </xf>
    <xf numFmtId="0" fontId="7" fillId="8" borderId="52" xfId="1" applyFont="1" applyFill="1" applyBorder="1" applyAlignment="1" applyProtection="1">
      <alignment horizontal="center" vertical="center" wrapText="1"/>
    </xf>
    <xf numFmtId="0" fontId="7" fillId="8" borderId="53" xfId="1" applyFont="1" applyFill="1" applyBorder="1" applyAlignment="1" applyProtection="1">
      <alignment horizontal="center" vertical="center" wrapText="1"/>
    </xf>
    <xf numFmtId="0" fontId="6" fillId="7" borderId="50" xfId="1" applyFont="1" applyFill="1" applyBorder="1" applyAlignment="1" applyProtection="1">
      <alignment horizontal="center" vertical="center"/>
    </xf>
    <xf numFmtId="0" fontId="7" fillId="8" borderId="54" xfId="1" applyFont="1" applyFill="1" applyBorder="1" applyAlignment="1" applyProtection="1">
      <alignment horizontal="center" vertical="center" wrapText="1"/>
    </xf>
    <xf numFmtId="0" fontId="6" fillId="7" borderId="55" xfId="1" applyFont="1" applyFill="1" applyBorder="1" applyAlignment="1" applyProtection="1">
      <alignment horizontal="center" vertical="center"/>
    </xf>
    <xf numFmtId="0" fontId="6" fillId="7" borderId="56" xfId="1" applyFont="1" applyFill="1" applyBorder="1" applyAlignment="1" applyProtection="1">
      <alignment horizontal="center" vertical="center"/>
    </xf>
    <xf numFmtId="0" fontId="6" fillId="7" borderId="51" xfId="1" applyFont="1" applyFill="1" applyBorder="1" applyAlignment="1" applyProtection="1">
      <alignment horizontal="center" vertical="center"/>
    </xf>
    <xf numFmtId="0" fontId="6" fillId="7" borderId="57" xfId="1" applyFont="1" applyFill="1" applyBorder="1" applyAlignment="1" applyProtection="1">
      <alignment horizontal="center" vertical="center"/>
    </xf>
    <xf numFmtId="0" fontId="6" fillId="7" borderId="58" xfId="1" applyFont="1" applyFill="1" applyBorder="1" applyAlignment="1" applyProtection="1">
      <alignment horizontal="center" vertical="center"/>
    </xf>
    <xf numFmtId="0" fontId="6" fillId="7" borderId="59" xfId="1" applyFont="1" applyFill="1" applyBorder="1" applyAlignment="1" applyProtection="1">
      <alignment horizontal="center" vertical="center"/>
    </xf>
    <xf numFmtId="3" fontId="6" fillId="7" borderId="43" xfId="1" applyNumberFormat="1" applyFont="1" applyFill="1" applyBorder="1" applyAlignment="1" applyProtection="1">
      <alignment horizontal="center" vertical="center"/>
    </xf>
    <xf numFmtId="3" fontId="6" fillId="7" borderId="50" xfId="1" applyNumberFormat="1" applyFont="1" applyFill="1" applyBorder="1" applyAlignment="1" applyProtection="1">
      <alignment horizontal="center" vertical="center"/>
    </xf>
    <xf numFmtId="3" fontId="6" fillId="7" borderId="61" xfId="1" applyNumberFormat="1" applyFont="1" applyFill="1" applyBorder="1" applyAlignment="1" applyProtection="1">
      <alignment horizontal="center" vertical="center"/>
    </xf>
    <xf numFmtId="3" fontId="6" fillId="7" borderId="62" xfId="1" applyNumberFormat="1" applyFont="1" applyFill="1" applyBorder="1" applyAlignment="1" applyProtection="1">
      <alignment horizontal="center" vertical="center"/>
    </xf>
    <xf numFmtId="3" fontId="6" fillId="7" borderId="54" xfId="1" applyNumberFormat="1" applyFont="1" applyFill="1" applyBorder="1" applyAlignment="1" applyProtection="1">
      <alignment horizontal="center" vertical="center"/>
    </xf>
    <xf numFmtId="3" fontId="6" fillId="7" borderId="7" xfId="1" applyNumberFormat="1" applyFont="1" applyFill="1" applyBorder="1" applyAlignment="1" applyProtection="1">
      <alignment horizontal="center" vertical="center"/>
    </xf>
    <xf numFmtId="0" fontId="0" fillId="2" borderId="49" xfId="0" applyFill="1" applyBorder="1"/>
    <xf numFmtId="3" fontId="6" fillId="7" borderId="58" xfId="1" applyNumberFormat="1" applyFont="1" applyFill="1" applyBorder="1" applyAlignment="1" applyProtection="1">
      <alignment horizontal="center" vertical="center"/>
    </xf>
    <xf numFmtId="0" fontId="7" fillId="8" borderId="63" xfId="1" applyFont="1" applyFill="1" applyBorder="1" applyAlignment="1" applyProtection="1">
      <alignment horizontal="center" vertical="center" wrapText="1"/>
    </xf>
    <xf numFmtId="0" fontId="6" fillId="7" borderId="7" xfId="1" applyFont="1" applyFill="1" applyBorder="1" applyAlignment="1" applyProtection="1">
      <alignment horizontal="center" vertical="center"/>
    </xf>
    <xf numFmtId="3" fontId="6" fillId="7" borderId="64" xfId="1" applyNumberFormat="1" applyFont="1" applyFill="1" applyBorder="1" applyAlignment="1" applyProtection="1">
      <alignment horizontal="center" vertical="center"/>
    </xf>
    <xf numFmtId="0" fontId="7" fillId="8" borderId="62" xfId="1" applyFont="1" applyFill="1" applyBorder="1" applyAlignment="1" applyProtection="1">
      <alignment horizontal="center" vertical="center" wrapText="1"/>
    </xf>
    <xf numFmtId="3" fontId="6" fillId="7" borderId="55" xfId="1" applyNumberFormat="1" applyFont="1" applyFill="1" applyBorder="1" applyAlignment="1" applyProtection="1">
      <alignment horizontal="center" vertical="center"/>
    </xf>
    <xf numFmtId="0" fontId="9" fillId="8" borderId="60" xfId="0" applyFont="1" applyFill="1" applyBorder="1" applyAlignment="1">
      <alignment horizontal="center" vertical="center" wrapText="1"/>
    </xf>
    <xf numFmtId="0" fontId="6" fillId="7" borderId="64" xfId="1" applyFont="1" applyFill="1" applyBorder="1" applyAlignment="1" applyProtection="1">
      <alignment horizontal="center" vertical="center"/>
    </xf>
    <xf numFmtId="0" fontId="0" fillId="2" borderId="48" xfId="0" applyFill="1" applyBorder="1"/>
    <xf numFmtId="0" fontId="0" fillId="2" borderId="65" xfId="0" applyFill="1" applyBorder="1"/>
    <xf numFmtId="0" fontId="9" fillId="8" borderId="66" xfId="0" applyFont="1" applyFill="1" applyBorder="1" applyAlignment="1">
      <alignment horizontal="center" vertical="center" wrapText="1"/>
    </xf>
    <xf numFmtId="0" fontId="6" fillId="7" borderId="67" xfId="1" applyFont="1" applyFill="1" applyBorder="1" applyAlignment="1" applyProtection="1">
      <alignment horizontal="center" vertical="center"/>
    </xf>
    <xf numFmtId="0" fontId="6" fillId="7" borderId="68" xfId="1" applyFont="1" applyFill="1" applyBorder="1" applyAlignment="1" applyProtection="1">
      <alignment horizontal="center" vertical="center"/>
    </xf>
    <xf numFmtId="0" fontId="7" fillId="8" borderId="59" xfId="1" applyFont="1" applyFill="1" applyBorder="1" applyAlignment="1" applyProtection="1">
      <alignment horizontal="center" vertical="center" wrapText="1"/>
    </xf>
    <xf numFmtId="0" fontId="7" fillId="8" borderId="61" xfId="1" applyFont="1" applyFill="1" applyBorder="1" applyAlignment="1" applyProtection="1">
      <alignment horizontal="center" vertical="center" wrapText="1"/>
    </xf>
    <xf numFmtId="3" fontId="6" fillId="7" borderId="67" xfId="1" applyNumberFormat="1" applyFont="1" applyFill="1" applyBorder="1" applyAlignment="1" applyProtection="1">
      <alignment horizontal="center" vertical="center"/>
    </xf>
    <xf numFmtId="0" fontId="6" fillId="7" borderId="61" xfId="1" applyFont="1" applyFill="1" applyBorder="1" applyAlignment="1" applyProtection="1">
      <alignment horizontal="center" vertical="center"/>
    </xf>
    <xf numFmtId="3" fontId="3" fillId="11" borderId="3" xfId="0" applyNumberFormat="1" applyFont="1" applyFill="1" applyBorder="1" applyAlignment="1">
      <alignment horizontal="center" vertical="center"/>
    </xf>
    <xf numFmtId="3" fontId="3" fillId="7" borderId="3" xfId="0" applyNumberFormat="1" applyFont="1" applyFill="1" applyBorder="1" applyAlignment="1">
      <alignment horizontal="center" vertical="center"/>
    </xf>
    <xf numFmtId="4" fontId="3" fillId="11" borderId="2" xfId="0" applyNumberFormat="1" applyFont="1" applyFill="1" applyBorder="1" applyAlignment="1">
      <alignment horizontal="center" vertical="center"/>
    </xf>
    <xf numFmtId="164" fontId="3" fillId="11" borderId="2" xfId="0" applyNumberFormat="1" applyFont="1" applyFill="1" applyBorder="1" applyAlignment="1">
      <alignment horizontal="center" vertical="center"/>
    </xf>
    <xf numFmtId="3" fontId="52" fillId="7" borderId="2" xfId="3" applyNumberFormat="1" applyFont="1" applyFill="1" applyBorder="1" applyAlignment="1" applyProtection="1">
      <alignment horizontal="center" vertical="center"/>
    </xf>
    <xf numFmtId="3" fontId="62" fillId="7" borderId="2" xfId="1" applyNumberFormat="1" applyFont="1" applyFill="1" applyBorder="1" applyAlignment="1" applyProtection="1">
      <alignment horizontal="center" vertical="center"/>
    </xf>
    <xf numFmtId="0" fontId="13" fillId="9" borderId="14" xfId="0" applyFont="1" applyFill="1" applyBorder="1" applyAlignment="1">
      <alignment horizontal="left" vertical="center" wrapText="1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7" fillId="8" borderId="3" xfId="1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/>
    <xf numFmtId="0" fontId="7" fillId="8" borderId="2" xfId="1" applyFont="1" applyFill="1" applyBorder="1" applyAlignment="1" applyProtection="1">
      <alignment horizontal="center" vertical="center" wrapText="1"/>
    </xf>
    <xf numFmtId="0" fontId="13" fillId="9" borderId="14" xfId="0" applyFont="1" applyFill="1" applyBorder="1" applyAlignment="1">
      <alignment horizontal="left" vertical="center"/>
    </xf>
    <xf numFmtId="0" fontId="54" fillId="27" borderId="0" xfId="0" applyFont="1" applyFill="1" applyBorder="1" applyAlignment="1">
      <alignment horizontal="center" vertical="center" wrapText="1"/>
    </xf>
    <xf numFmtId="0" fontId="56" fillId="27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7" fillId="2" borderId="0" xfId="3" applyFill="1" applyAlignment="1">
      <alignment horizontal="left" wrapText="1"/>
    </xf>
    <xf numFmtId="0" fontId="4" fillId="8" borderId="3" xfId="0" applyFont="1" applyFill="1" applyBorder="1" applyAlignment="1">
      <alignment horizontal="left" vertical="top"/>
    </xf>
    <xf numFmtId="0" fontId="4" fillId="8" borderId="4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left" vertical="top"/>
    </xf>
    <xf numFmtId="0" fontId="13" fillId="9" borderId="12" xfId="0" applyFont="1" applyFill="1" applyBorder="1" applyAlignment="1">
      <alignment horizontal="left" vertical="center"/>
    </xf>
    <xf numFmtId="0" fontId="4" fillId="8" borderId="15" xfId="0" applyFont="1" applyFill="1" applyBorder="1" applyAlignment="1">
      <alignment horizontal="center" vertical="center" wrapText="1"/>
    </xf>
    <xf numFmtId="0" fontId="41" fillId="8" borderId="4" xfId="0" applyFont="1" applyFill="1" applyBorder="1" applyAlignment="1">
      <alignment horizontal="left" vertical="top" wrapText="1"/>
    </xf>
    <xf numFmtId="0" fontId="41" fillId="8" borderId="5" xfId="0" applyFont="1" applyFill="1" applyBorder="1" applyAlignment="1">
      <alignment horizontal="left" vertical="top" wrapText="1"/>
    </xf>
    <xf numFmtId="0" fontId="54" fillId="27" borderId="0" xfId="0" applyFont="1" applyFill="1" applyBorder="1" applyAlignment="1">
      <alignment horizontal="center" vertical="center" wrapText="1"/>
    </xf>
    <xf numFmtId="0" fontId="56" fillId="27" borderId="0" xfId="0" applyFont="1" applyFill="1" applyBorder="1" applyAlignment="1">
      <alignment horizontal="center" vertical="center" wrapText="1"/>
    </xf>
    <xf numFmtId="0" fontId="41" fillId="8" borderId="4" xfId="0" applyFont="1" applyFill="1" applyBorder="1" applyAlignment="1">
      <alignment horizontal="left" wrapText="1"/>
    </xf>
    <xf numFmtId="0" fontId="41" fillId="8" borderId="5" xfId="0" applyFont="1" applyFill="1" applyBorder="1" applyAlignment="1">
      <alignment horizontal="left" wrapText="1"/>
    </xf>
    <xf numFmtId="0" fontId="7" fillId="8" borderId="3" xfId="1" applyFont="1" applyFill="1" applyBorder="1" applyAlignment="1" applyProtection="1">
      <alignment horizontal="left" vertical="center" wrapText="1"/>
    </xf>
    <xf numFmtId="0" fontId="7" fillId="8" borderId="5" xfId="1" applyFont="1" applyFill="1" applyBorder="1" applyAlignment="1" applyProtection="1">
      <alignment horizontal="left" vertical="center" wrapText="1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3" fillId="9" borderId="14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wrapText="1"/>
    </xf>
    <xf numFmtId="0" fontId="4" fillId="8" borderId="2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13" fillId="9" borderId="14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11" borderId="3" xfId="0" applyNumberFormat="1" applyFill="1" applyBorder="1" applyAlignment="1">
      <alignment horizontal="center" vertical="center"/>
    </xf>
    <xf numFmtId="3" fontId="0" fillId="11" borderId="4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7" fillId="8" borderId="2" xfId="1" applyFont="1" applyFill="1" applyBorder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left"/>
      <protection locked="0"/>
    </xf>
    <xf numFmtId="0" fontId="0" fillId="5" borderId="0" xfId="0" applyFont="1" applyFill="1" applyAlignment="1" applyProtection="1">
      <alignment horizontal="left"/>
      <protection locked="0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17" borderId="2" xfId="0" applyFont="1" applyFill="1" applyBorder="1" applyAlignment="1"/>
    <xf numFmtId="0" fontId="7" fillId="7" borderId="18" xfId="1" applyFont="1" applyFill="1" applyBorder="1" applyAlignment="1" applyProtection="1">
      <alignment horizontal="center" vertical="center" wrapText="1"/>
    </xf>
    <xf numFmtId="0" fontId="7" fillId="7" borderId="19" xfId="1" applyFont="1" applyFill="1" applyBorder="1" applyAlignment="1" applyProtection="1">
      <alignment horizontal="center" vertical="center" wrapText="1"/>
    </xf>
    <xf numFmtId="0" fontId="7" fillId="7" borderId="20" xfId="1" applyFont="1" applyFill="1" applyBorder="1" applyAlignment="1" applyProtection="1">
      <alignment horizontal="center" vertical="center" wrapText="1"/>
    </xf>
    <xf numFmtId="0" fontId="7" fillId="7" borderId="1" xfId="1" applyFont="1" applyFill="1" applyBorder="1" applyAlignment="1" applyProtection="1">
      <alignment horizontal="center" vertical="center" wrapText="1"/>
    </xf>
    <xf numFmtId="0" fontId="13" fillId="9" borderId="14" xfId="0" applyFont="1" applyFill="1" applyBorder="1" applyAlignment="1">
      <alignment horizontal="left" vertical="center" wrapText="1"/>
    </xf>
    <xf numFmtId="0" fontId="13" fillId="9" borderId="12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7" fillId="8" borderId="4" xfId="1" applyFont="1" applyFill="1" applyBorder="1" applyAlignment="1" applyProtection="1">
      <alignment horizontal="left" vertical="center" wrapText="1"/>
    </xf>
    <xf numFmtId="0" fontId="7" fillId="8" borderId="3" xfId="1" applyFont="1" applyFill="1" applyBorder="1" applyAlignment="1" applyProtection="1">
      <alignment horizontal="left" vertical="center"/>
    </xf>
    <xf numFmtId="0" fontId="7" fillId="8" borderId="4" xfId="1" applyFont="1" applyFill="1" applyBorder="1" applyAlignment="1" applyProtection="1">
      <alignment horizontal="left" vertical="center"/>
    </xf>
    <xf numFmtId="0" fontId="7" fillId="8" borderId="5" xfId="1" applyFont="1" applyFill="1" applyBorder="1" applyAlignment="1" applyProtection="1">
      <alignment horizontal="left" vertical="center"/>
    </xf>
    <xf numFmtId="0" fontId="7" fillId="8" borderId="14" xfId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0" fontId="5" fillId="5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7" fillId="2" borderId="0" xfId="3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/>
    </xf>
    <xf numFmtId="3" fontId="0" fillId="2" borderId="17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36" fillId="2" borderId="0" xfId="0" applyFont="1" applyFill="1" applyAlignment="1">
      <alignment horizontal="left" wrapText="1"/>
    </xf>
    <xf numFmtId="0" fontId="17" fillId="2" borderId="0" xfId="3" applyFill="1" applyAlignment="1">
      <alignment horizontal="left" wrapText="1"/>
    </xf>
    <xf numFmtId="0" fontId="11" fillId="2" borderId="0" xfId="0" applyFont="1" applyFill="1" applyAlignment="1">
      <alignment horizontal="left" vertical="top"/>
    </xf>
    <xf numFmtId="0" fontId="4" fillId="8" borderId="3" xfId="0" applyFont="1" applyFill="1" applyBorder="1" applyAlignment="1">
      <alignment horizontal="left" vertical="top"/>
    </xf>
    <xf numFmtId="0" fontId="4" fillId="8" borderId="4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left" vertical="top"/>
    </xf>
    <xf numFmtId="0" fontId="59" fillId="9" borderId="3" xfId="0" applyFont="1" applyFill="1" applyBorder="1" applyAlignment="1">
      <alignment horizontal="left" vertical="top"/>
    </xf>
    <xf numFmtId="0" fontId="59" fillId="9" borderId="4" xfId="0" applyFont="1" applyFill="1" applyBorder="1" applyAlignment="1">
      <alignment horizontal="left" vertical="top"/>
    </xf>
    <xf numFmtId="0" fontId="59" fillId="9" borderId="5" xfId="0" applyFont="1" applyFill="1" applyBorder="1" applyAlignment="1">
      <alignment horizontal="left" vertical="top"/>
    </xf>
    <xf numFmtId="0" fontId="13" fillId="9" borderId="12" xfId="0" applyFont="1" applyFill="1" applyBorder="1" applyAlignment="1">
      <alignment horizontal="left" vertical="center"/>
    </xf>
    <xf numFmtId="0" fontId="5" fillId="5" borderId="30" xfId="0" applyFont="1" applyFill="1" applyBorder="1" applyAlignment="1">
      <alignment horizontal="left"/>
    </xf>
    <xf numFmtId="0" fontId="0" fillId="5" borderId="3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4" fillId="8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left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18" borderId="3" xfId="0" applyFont="1" applyFill="1" applyBorder="1" applyAlignment="1">
      <alignment horizontal="left"/>
    </xf>
    <xf numFmtId="0" fontId="4" fillId="18" borderId="5" xfId="0" applyFont="1" applyFill="1" applyBorder="1" applyAlignment="1">
      <alignment horizontal="left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8" xfId="0" applyFont="1" applyFill="1" applyBorder="1" applyAlignment="1">
      <alignment horizontal="left"/>
    </xf>
    <xf numFmtId="0" fontId="4" fillId="18" borderId="9" xfId="0" applyFont="1" applyFill="1" applyBorder="1" applyAlignment="1">
      <alignment horizontal="left"/>
    </xf>
    <xf numFmtId="0" fontId="16" fillId="9" borderId="0" xfId="0" applyFont="1" applyFill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31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31" fillId="9" borderId="0" xfId="0" applyFont="1" applyFill="1" applyBorder="1" applyAlignment="1">
      <alignment horizontal="left" vertical="center" wrapText="1"/>
    </xf>
    <xf numFmtId="0" fontId="4" fillId="18" borderId="6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</cellXfs>
  <cellStyles count="5">
    <cellStyle name="Hiperłącze" xfId="3" builtinId="8"/>
    <cellStyle name="Hyperlink" xfId="4" xr:uid="{00000000-000B-0000-0000-000008000000}"/>
    <cellStyle name="Normal 2" xfId="1" xr:uid="{00000000-0005-0000-0000-000001000000}"/>
    <cellStyle name="Normalny" xfId="0" builtinId="0"/>
    <cellStyle name="Pourcentage 2" xfId="2" xr:uid="{00000000-0005-0000-0000-000003000000}"/>
  </cellStyles>
  <dxfs count="0"/>
  <tableStyles count="0" defaultTableStyle="TableStyleMedium2" defaultPivotStyle="PivotStyleLight16"/>
  <colors>
    <mruColors>
      <color rgb="FFE1A7D5"/>
      <color rgb="FF7AD34D"/>
      <color rgb="FF90E4F8"/>
      <color rgb="FF4BD3F3"/>
      <color rgb="FFFF9999"/>
      <color rgb="FFF0654E"/>
      <color rgb="FFD63B1C"/>
      <color rgb="FFC7E8AE"/>
      <color rgb="FFEEACD3"/>
      <color rgb="FFB48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Podział</a:t>
            </a:r>
            <a:r>
              <a:rPr lang="pl-PL" baseline="0"/>
              <a:t> modalny</a:t>
            </a:r>
            <a:r>
              <a:rPr lang="de-DE"/>
              <a:t> (</a:t>
            </a:r>
            <a:r>
              <a:rPr lang="pl-PL"/>
              <a:t>podróże</a:t>
            </a:r>
            <a:r>
              <a:rPr lang="pl-PL" baseline="0"/>
              <a:t> do pracy</a:t>
            </a:r>
            <a:r>
              <a:rPr lang="de-DE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Raport!$H$93</c:f>
              <c:strCache>
                <c:ptCount val="1"/>
                <c:pt idx="0">
                  <c:v>Transport publiczny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Raport!$I$91:$M$91</c:f>
              <c:strCache>
                <c:ptCount val="5"/>
                <c:pt idx="0">
                  <c:v>Rok bazowy</c:v>
                </c:pt>
                <c:pt idx="1">
                  <c:v>2019</c:v>
                </c:pt>
                <c:pt idx="2">
                  <c:v>2022</c:v>
                </c:pt>
                <c:pt idx="3">
                  <c:v>2025</c:v>
                </c:pt>
                <c:pt idx="4">
                  <c:v>2030</c:v>
                </c:pt>
              </c:strCache>
            </c:strRef>
          </c:cat>
          <c:val>
            <c:numRef>
              <c:f>Raport!$I$93:$M$93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D-481C-A426-7DC82E9E7DA0}"/>
            </c:ext>
          </c:extLst>
        </c:ser>
        <c:ser>
          <c:idx val="2"/>
          <c:order val="2"/>
          <c:tx>
            <c:strRef>
              <c:f>Raport!$H$94</c:f>
              <c:strCache>
                <c:ptCount val="1"/>
                <c:pt idx="0">
                  <c:v>Ruch pieszy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Raport!$I$91:$M$91</c:f>
              <c:strCache>
                <c:ptCount val="5"/>
                <c:pt idx="0">
                  <c:v>Rok bazowy</c:v>
                </c:pt>
                <c:pt idx="1">
                  <c:v>2019</c:v>
                </c:pt>
                <c:pt idx="2">
                  <c:v>2022</c:v>
                </c:pt>
                <c:pt idx="3">
                  <c:v>2025</c:v>
                </c:pt>
                <c:pt idx="4">
                  <c:v>2030</c:v>
                </c:pt>
              </c:strCache>
            </c:strRef>
          </c:cat>
          <c:val>
            <c:numRef>
              <c:f>Raport!$I$94:$M$94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6D-481C-A426-7DC82E9E7DA0}"/>
            </c:ext>
          </c:extLst>
        </c:ser>
        <c:ser>
          <c:idx val="3"/>
          <c:order val="3"/>
          <c:tx>
            <c:strRef>
              <c:f>Raport!$H$95</c:f>
              <c:strCache>
                <c:ptCount val="1"/>
                <c:pt idx="0">
                  <c:v>Ruch rowerowy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Raport!$I$91:$M$91</c:f>
              <c:strCache>
                <c:ptCount val="5"/>
                <c:pt idx="0">
                  <c:v>Rok bazowy</c:v>
                </c:pt>
                <c:pt idx="1">
                  <c:v>2019</c:v>
                </c:pt>
                <c:pt idx="2">
                  <c:v>2022</c:v>
                </c:pt>
                <c:pt idx="3">
                  <c:v>2025</c:v>
                </c:pt>
                <c:pt idx="4">
                  <c:v>2030</c:v>
                </c:pt>
              </c:strCache>
            </c:strRef>
          </c:cat>
          <c:val>
            <c:numRef>
              <c:f>Raport!$I$95:$M$95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6D-481C-A426-7DC82E9E7DA0}"/>
            </c:ext>
          </c:extLst>
        </c:ser>
        <c:ser>
          <c:idx val="4"/>
          <c:order val="4"/>
          <c:tx>
            <c:strRef>
              <c:f>Raport!$H$96</c:f>
              <c:strCache>
                <c:ptCount val="1"/>
                <c:pt idx="0">
                  <c:v>Samochody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Raport!$I$91:$M$91</c:f>
              <c:strCache>
                <c:ptCount val="5"/>
                <c:pt idx="0">
                  <c:v>Rok bazowy</c:v>
                </c:pt>
                <c:pt idx="1">
                  <c:v>2019</c:v>
                </c:pt>
                <c:pt idx="2">
                  <c:v>2022</c:v>
                </c:pt>
                <c:pt idx="3">
                  <c:v>2025</c:v>
                </c:pt>
                <c:pt idx="4">
                  <c:v>2030</c:v>
                </c:pt>
              </c:strCache>
            </c:strRef>
          </c:cat>
          <c:val>
            <c:numRef>
              <c:f>Raport!$I$96:$M$96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6D-481C-A426-7DC82E9E7DA0}"/>
            </c:ext>
          </c:extLst>
        </c:ser>
        <c:ser>
          <c:idx val="5"/>
          <c:order val="5"/>
          <c:tx>
            <c:strRef>
              <c:f>Raport!$H$97</c:f>
              <c:strCache>
                <c:ptCount val="1"/>
                <c:pt idx="0">
                  <c:v>Samochody elektryczne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Raport!$I$91:$M$91</c:f>
              <c:strCache>
                <c:ptCount val="5"/>
                <c:pt idx="0">
                  <c:v>Rok bazowy</c:v>
                </c:pt>
                <c:pt idx="1">
                  <c:v>2019</c:v>
                </c:pt>
                <c:pt idx="2">
                  <c:v>2022</c:v>
                </c:pt>
                <c:pt idx="3">
                  <c:v>2025</c:v>
                </c:pt>
                <c:pt idx="4">
                  <c:v>2030</c:v>
                </c:pt>
              </c:strCache>
            </c:strRef>
          </c:cat>
          <c:val>
            <c:numRef>
              <c:f>Raport!$I$97:$M$97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6D-481C-A426-7DC82E9E7DA0}"/>
            </c:ext>
          </c:extLst>
        </c:ser>
        <c:ser>
          <c:idx val="6"/>
          <c:order val="6"/>
          <c:tx>
            <c:strRef>
              <c:f>Raport!$H$98</c:f>
              <c:strCache>
                <c:ptCount val="1"/>
                <c:pt idx="0">
                  <c:v>Motocykle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Raport!$I$91:$M$91</c:f>
              <c:strCache>
                <c:ptCount val="5"/>
                <c:pt idx="0">
                  <c:v>Rok bazowy</c:v>
                </c:pt>
                <c:pt idx="1">
                  <c:v>2019</c:v>
                </c:pt>
                <c:pt idx="2">
                  <c:v>2022</c:v>
                </c:pt>
                <c:pt idx="3">
                  <c:v>2025</c:v>
                </c:pt>
                <c:pt idx="4">
                  <c:v>2030</c:v>
                </c:pt>
              </c:strCache>
            </c:strRef>
          </c:cat>
          <c:val>
            <c:numRef>
              <c:f>Raport!$I$98:$M$98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6D-481C-A426-7DC82E9E7DA0}"/>
            </c:ext>
          </c:extLst>
        </c:ser>
        <c:ser>
          <c:idx val="7"/>
          <c:order val="7"/>
          <c:tx>
            <c:strRef>
              <c:f>Raport!$H$99</c:f>
              <c:strCache>
                <c:ptCount val="1"/>
                <c:pt idx="0">
                  <c:v>Inne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Raport!$I$91:$M$91</c:f>
              <c:strCache>
                <c:ptCount val="5"/>
                <c:pt idx="0">
                  <c:v>Rok bazowy</c:v>
                </c:pt>
                <c:pt idx="1">
                  <c:v>2019</c:v>
                </c:pt>
                <c:pt idx="2">
                  <c:v>2022</c:v>
                </c:pt>
                <c:pt idx="3">
                  <c:v>2025</c:v>
                </c:pt>
                <c:pt idx="4">
                  <c:v>2030</c:v>
                </c:pt>
              </c:strCache>
            </c:strRef>
          </c:cat>
          <c:val>
            <c:numRef>
              <c:f>Raport!$I$99:$M$99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46D-481C-A426-7DC82E9E7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089088"/>
        <c:axId val="1260906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Raport!$H$92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Raport!$I$91:$M$91</c15:sqref>
                        </c15:formulaRef>
                      </c:ext>
                    </c:extLst>
                    <c:strCache>
                      <c:ptCount val="5"/>
                      <c:pt idx="0">
                        <c:v>Rok bazowy</c:v>
                      </c:pt>
                      <c:pt idx="1">
                        <c:v>2019</c:v>
                      </c:pt>
                      <c:pt idx="2">
                        <c:v>2022</c:v>
                      </c:pt>
                      <c:pt idx="3">
                        <c:v>2025</c:v>
                      </c:pt>
                      <c:pt idx="4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Raport!$I$92:$M$92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46D-481C-A426-7DC82E9E7DA0}"/>
                  </c:ext>
                </c:extLst>
              </c15:ser>
            </c15:filteredLineSeries>
          </c:ext>
        </c:extLst>
      </c:lineChart>
      <c:catAx>
        <c:axId val="1260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6090624"/>
        <c:crosses val="autoZero"/>
        <c:auto val="1"/>
        <c:lblAlgn val="ctr"/>
        <c:lblOffset val="100"/>
        <c:noMultiLvlLbl val="0"/>
      </c:catAx>
      <c:valAx>
        <c:axId val="126090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%</a:t>
                </a:r>
              </a:p>
              <a:p>
                <a:pPr>
                  <a:defRPr/>
                </a:pP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608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Bud</a:t>
            </a:r>
            <a:r>
              <a:rPr lang="pl-PL"/>
              <a:t>żet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7A9-4D80-8589-3A4D48E0EC5F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A9-4D80-8589-3A4D48E0EC5F}"/>
              </c:ext>
            </c:extLst>
          </c:dPt>
          <c:cat>
            <c:strRef>
              <c:f>Raport!$H$14:$H$15</c:f>
              <c:strCache>
                <c:ptCount val="2"/>
                <c:pt idx="0">
                  <c:v>Wydano</c:v>
                </c:pt>
                <c:pt idx="1">
                  <c:v>Pozostało</c:v>
                </c:pt>
              </c:strCache>
            </c:strRef>
          </c:cat>
          <c:val>
            <c:numRef>
              <c:f>Raport!$I$14:$I$15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9-4D80-8589-3A4D48E0E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Wielkość</a:t>
            </a:r>
            <a:r>
              <a:rPr lang="pl-PL" baseline="0"/>
              <a:t> emisji</a:t>
            </a:r>
            <a:r>
              <a:rPr lang="en-US"/>
              <a:t> CO</a:t>
            </a:r>
            <a:r>
              <a:rPr lang="en-US" baseline="-25000"/>
              <a:t>2</a:t>
            </a: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3947086187397309"/>
          <c:y val="2.777777777777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Raport!$J$30:$N$30</c:f>
              <c:strCache>
                <c:ptCount val="5"/>
                <c:pt idx="0">
                  <c:v>Rok bazowy</c:v>
                </c:pt>
                <c:pt idx="1">
                  <c:v>2019</c:v>
                </c:pt>
                <c:pt idx="2">
                  <c:v>2022</c:v>
                </c:pt>
                <c:pt idx="3">
                  <c:v>2025</c:v>
                </c:pt>
                <c:pt idx="4">
                  <c:v>2030</c:v>
                </c:pt>
              </c:strCache>
            </c:strRef>
          </c:cat>
          <c:val>
            <c:numRef>
              <c:f>Raport!$J$31:$N$31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2-4355-A574-AF916CB27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312960"/>
        <c:axId val="154403968"/>
      </c:barChart>
      <c:catAx>
        <c:axId val="12431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403968"/>
        <c:crosses val="autoZero"/>
        <c:auto val="1"/>
        <c:lblAlgn val="ctr"/>
        <c:lblOffset val="100"/>
        <c:noMultiLvlLbl val="0"/>
      </c:catAx>
      <c:valAx>
        <c:axId val="154403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baseline="0"/>
                  <a:t>t </a:t>
                </a:r>
                <a:r>
                  <a:rPr lang="de-DE" baseline="0"/>
                  <a:t>CO</a:t>
                </a:r>
                <a:r>
                  <a:rPr lang="de-DE" baseline="-25000"/>
                  <a:t>2 </a:t>
                </a:r>
                <a:r>
                  <a:rPr lang="de-DE" baseline="0"/>
                  <a:t>/ </a:t>
                </a:r>
                <a:r>
                  <a:rPr lang="pl-PL" baseline="0"/>
                  <a:t>rok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431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Wielkość</a:t>
            </a:r>
            <a:r>
              <a:rPr lang="pl-PL" baseline="0"/>
              <a:t> zużycia</a:t>
            </a:r>
            <a:r>
              <a:rPr lang="en-US"/>
              <a:t> energii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AD34D"/>
            </a:solidFill>
            <a:ln>
              <a:noFill/>
            </a:ln>
            <a:effectLst/>
          </c:spPr>
          <c:invertIfNegative val="0"/>
          <c:cat>
            <c:strRef>
              <c:f>Raport!$J$49:$N$49</c:f>
              <c:strCache>
                <c:ptCount val="5"/>
                <c:pt idx="0">
                  <c:v>Rok bazowy</c:v>
                </c:pt>
                <c:pt idx="1">
                  <c:v>2019</c:v>
                </c:pt>
                <c:pt idx="2">
                  <c:v>2022</c:v>
                </c:pt>
                <c:pt idx="3">
                  <c:v>2025</c:v>
                </c:pt>
                <c:pt idx="4">
                  <c:v>2030</c:v>
                </c:pt>
              </c:strCache>
            </c:strRef>
          </c:cat>
          <c:val>
            <c:numRef>
              <c:f>Raport!$J$50:$N$50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C-4F8A-B2E9-ED538F6EF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444928"/>
        <c:axId val="154446464"/>
      </c:barChart>
      <c:catAx>
        <c:axId val="15444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446464"/>
        <c:crosses val="autoZero"/>
        <c:auto val="1"/>
        <c:lblAlgn val="ctr"/>
        <c:lblOffset val="100"/>
        <c:noMultiLvlLbl val="0"/>
      </c:catAx>
      <c:valAx>
        <c:axId val="154446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kWh</a:t>
                </a:r>
                <a:r>
                  <a:rPr lang="de-DE" baseline="0"/>
                  <a:t> / </a:t>
                </a:r>
                <a:r>
                  <a:rPr lang="pl-PL" baseline="0"/>
                  <a:t>rok</a:t>
                </a:r>
                <a:endParaRPr lang="de-DE" baseline="0"/>
              </a:p>
              <a:p>
                <a:pPr>
                  <a:defRPr/>
                </a:pP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44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Całkowita </a:t>
            </a:r>
            <a:r>
              <a:rPr lang="pl-PL"/>
              <a:t>wielkość</a:t>
            </a:r>
            <a:r>
              <a:rPr lang="pl-PL" baseline="0"/>
              <a:t> produkcji</a:t>
            </a:r>
            <a:r>
              <a:rPr lang="de-DE"/>
              <a:t> energii odnawialnej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Raport!$H$70:$I$70</c:f>
              <c:strCache>
                <c:ptCount val="2"/>
                <c:pt idx="0">
                  <c:v>Produkcja ciepła z OZE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Raport!$J$68:$N$68</c:f>
              <c:strCache>
                <c:ptCount val="5"/>
                <c:pt idx="0">
                  <c:v>Rok bazowy</c:v>
                </c:pt>
                <c:pt idx="1">
                  <c:v>2019</c:v>
                </c:pt>
                <c:pt idx="2">
                  <c:v>2022</c:v>
                </c:pt>
                <c:pt idx="3">
                  <c:v>2025</c:v>
                </c:pt>
                <c:pt idx="4">
                  <c:v>2030</c:v>
                </c:pt>
              </c:strCache>
            </c:strRef>
          </c:cat>
          <c:val>
            <c:numRef>
              <c:f>Raport!$J$70:$N$70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1D-454C-B8B0-52AB9320F64F}"/>
            </c:ext>
          </c:extLst>
        </c:ser>
        <c:ser>
          <c:idx val="2"/>
          <c:order val="2"/>
          <c:tx>
            <c:strRef>
              <c:f>Raport!$H$71:$I$71</c:f>
              <c:strCache>
                <c:ptCount val="2"/>
                <c:pt idx="0">
                  <c:v>Produkcja energii elektrycznej z OZE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Raport!$J$68:$N$68</c:f>
              <c:strCache>
                <c:ptCount val="5"/>
                <c:pt idx="0">
                  <c:v>Rok bazowy</c:v>
                </c:pt>
                <c:pt idx="1">
                  <c:v>2019</c:v>
                </c:pt>
                <c:pt idx="2">
                  <c:v>2022</c:v>
                </c:pt>
                <c:pt idx="3">
                  <c:v>2025</c:v>
                </c:pt>
                <c:pt idx="4">
                  <c:v>2030</c:v>
                </c:pt>
              </c:strCache>
            </c:strRef>
          </c:cat>
          <c:val>
            <c:numRef>
              <c:f>Raport!$J$71:$N$71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1D-454C-B8B0-52AB9320F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822144"/>
        <c:axId val="1548236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Raport!$H$69:$I$69</c15:sqref>
                        </c15:formulaRef>
                      </c:ext>
                    </c:extLst>
                    <c:strCache>
                      <c:ptCount val="2"/>
                      <c:pt idx="0">
                        <c:v>Całkowita wielkość produkcji energii odnawialnej (kWh/rok)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Raport!$J$68:$N$68</c15:sqref>
                        </c15:formulaRef>
                      </c:ext>
                    </c:extLst>
                    <c:strCache>
                      <c:ptCount val="5"/>
                      <c:pt idx="0">
                        <c:v>Rok bazowy</c:v>
                      </c:pt>
                      <c:pt idx="1">
                        <c:v>2019</c:v>
                      </c:pt>
                      <c:pt idx="2">
                        <c:v>2022</c:v>
                      </c:pt>
                      <c:pt idx="3">
                        <c:v>2025</c:v>
                      </c:pt>
                      <c:pt idx="4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Raport!$J$69:$N$69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E1D-454C-B8B0-52AB9320F64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Raport!$H$72:$I$72</c:f>
              <c:strCache>
                <c:ptCount val="2"/>
                <c:pt idx="0">
                  <c:v>Łączna produkcja energii odnawialnej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Raport!$J$68:$N$68</c:f>
              <c:strCache>
                <c:ptCount val="5"/>
                <c:pt idx="0">
                  <c:v>Rok bazowy</c:v>
                </c:pt>
                <c:pt idx="1">
                  <c:v>2019</c:v>
                </c:pt>
                <c:pt idx="2">
                  <c:v>2022</c:v>
                </c:pt>
                <c:pt idx="3">
                  <c:v>2025</c:v>
                </c:pt>
                <c:pt idx="4">
                  <c:v>2030</c:v>
                </c:pt>
              </c:strCache>
            </c:strRef>
          </c:cat>
          <c:val>
            <c:numRef>
              <c:f>Raport!$J$72:$N$72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1D-454C-B8B0-52AB9320F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22144"/>
        <c:axId val="154823680"/>
      </c:lineChart>
      <c:catAx>
        <c:axId val="1548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823680"/>
        <c:crosses val="autoZero"/>
        <c:auto val="1"/>
        <c:lblAlgn val="ctr"/>
        <c:lblOffset val="100"/>
        <c:noMultiLvlLbl val="0"/>
      </c:catAx>
      <c:valAx>
        <c:axId val="154823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kWh/</a:t>
                </a:r>
                <a:r>
                  <a:rPr lang="pl-PL"/>
                  <a:t>rok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82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8</xdr:row>
      <xdr:rowOff>121921</xdr:rowOff>
    </xdr:from>
    <xdr:to>
      <xdr:col>8</xdr:col>
      <xdr:colOff>304800</xdr:colOff>
      <xdr:row>12</xdr:row>
      <xdr:rowOff>78740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7280" y="2072641"/>
          <a:ext cx="8244840" cy="688339"/>
        </a:xfrm>
        <a:prstGeom prst="rect">
          <a:avLst/>
        </a:prstGeom>
        <a:solidFill>
          <a:schemeClr val="bg1"/>
        </a:solidFill>
        <a:ln w="12700" cmpd="sng">
          <a:solidFill>
            <a:srgbClr val="7AD34D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l-PL" sz="1100">
              <a:solidFill>
                <a:sysClr val="windowText" lastClr="000000"/>
              </a:solidFill>
            </a:rPr>
            <a:t>Niniejszy szablon ma pomóc</a:t>
          </a:r>
          <a:r>
            <a:rPr lang="pl-PL" sz="1100" baseline="0">
              <a:solidFill>
                <a:sysClr val="windowText" lastClr="000000"/>
              </a:solidFill>
            </a:rPr>
            <a:t> samorządom lokalnym określic wielkość zużycia energii i emisji gazów cieplarnianych na swoim terenie, a następnie rozpoznać możliwości ich ograniczenia i zaproponować konkretne działania, które pozwolą zaoszczędzić energię i zredukować emisje.  Pomoże też wskazać obszary, które wymagają szczególnej  uwagi oraz określić ilościowo i zweryfikować efekty zaproponowanych działań. Szablon ma stanowić streszczenie pełnej wersji planu, dla której przygotowano osobne wytyczne. 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814933</xdr:colOff>
      <xdr:row>3</xdr:row>
      <xdr:rowOff>2764</xdr:rowOff>
    </xdr:to>
    <xdr:pic>
      <xdr:nvPicPr>
        <xdr:cNvPr id="3" name="Picture 2" descr="N:\Kommunaler Umweltschutz\MULTIPLY\Sonstiges\Deliverables\Logo and Powerpoint Schemes\Logo Multiply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72208" cy="864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72</xdr:row>
      <xdr:rowOff>123825</xdr:rowOff>
    </xdr:from>
    <xdr:to>
      <xdr:col>6</xdr:col>
      <xdr:colOff>60960</xdr:colOff>
      <xdr:row>76</xdr:row>
      <xdr:rowOff>172357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97643" y="19736254"/>
          <a:ext cx="7680960" cy="792389"/>
        </a:xfrm>
        <a:prstGeom prst="rect">
          <a:avLst/>
        </a:prstGeom>
        <a:solidFill>
          <a:schemeClr val="lt1"/>
        </a:solidFill>
        <a:ln w="12700" cmpd="sng">
          <a:solidFill>
            <a:srgbClr val="66AC32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latin typeface="Bahnschrift Light" panose="020B0502040204020203" pitchFamily="34" charset="0"/>
            </a:rPr>
            <a:t>Zespół </a:t>
          </a:r>
          <a:r>
            <a:rPr lang="pl-PL" sz="1100" b="1">
              <a:latin typeface="Bahnschrift Light" panose="020B0502040204020203" pitchFamily="34" charset="0"/>
            </a:rPr>
            <a:t>odpowiedzialny</a:t>
          </a:r>
          <a:r>
            <a:rPr lang="pl-PL" sz="1100" b="1" baseline="0">
              <a:latin typeface="Bahnschrift Light" panose="020B0502040204020203" pitchFamily="34" charset="0"/>
            </a:rPr>
            <a:t> za przygotowanie planu</a:t>
          </a:r>
          <a:r>
            <a:rPr lang="de-DE" sz="1100" b="1">
              <a:latin typeface="Bahnschrift Light" panose="020B0502040204020203" pitchFamily="34" charset="0"/>
            </a:rPr>
            <a:t> </a:t>
          </a:r>
          <a:r>
            <a:rPr lang="de-DE" sz="1100">
              <a:latin typeface="Bahnschrift Light" panose="020B0502040204020203" pitchFamily="34" charset="0"/>
            </a:rPr>
            <a:t>powinien być w </a:t>
          </a:r>
          <a:r>
            <a:rPr lang="pl-PL" sz="1100">
              <a:latin typeface="Bahnschrift Light" panose="020B0502040204020203" pitchFamily="34" charset="0"/>
            </a:rPr>
            <a:t>regularnym </a:t>
          </a:r>
          <a:r>
            <a:rPr lang="de-DE" sz="1100">
              <a:latin typeface="Bahnschrift Light" panose="020B0502040204020203" pitchFamily="34" charset="0"/>
            </a:rPr>
            <a:t>kontakcie</a:t>
          </a:r>
          <a:r>
            <a:rPr lang="pl-PL" sz="1100" baseline="0">
              <a:latin typeface="Bahnschrift Light" panose="020B0502040204020203" pitchFamily="34" charset="0"/>
            </a:rPr>
            <a:t> </a:t>
          </a:r>
          <a:r>
            <a:rPr lang="de-DE" sz="1100">
              <a:latin typeface="Bahnschrift Light" panose="020B0502040204020203" pitchFamily="34" charset="0"/>
            </a:rPr>
            <a:t>z przedstawicielami </a:t>
          </a:r>
          <a:r>
            <a:rPr lang="pl-PL" sz="1100">
              <a:latin typeface="Bahnschrift Light" panose="020B0502040204020203" pitchFamily="34" charset="0"/>
            </a:rPr>
            <a:t>najwyższego</a:t>
          </a:r>
          <a:r>
            <a:rPr lang="pl-PL" sz="1100" baseline="0">
              <a:latin typeface="Bahnschrift Light" panose="020B0502040204020203" pitchFamily="34" charset="0"/>
            </a:rPr>
            <a:t> szczebla politycznego miasta/gminy. Zaleca się, aby znalazl się w nim ktoś z tego grona, co zagwarantuje, że zespół będzie dobrze poinformowany o bieżacych celach, projektach i postępach w zakresie zarządzania energią w  mieście/gminie.</a:t>
          </a:r>
          <a:endParaRPr lang="de-DE" sz="1100">
            <a:latin typeface="Bahnschrift Light" panose="020B0502040204020203" pitchFamily="34" charset="0"/>
          </a:endParaRPr>
        </a:p>
      </xdr:txBody>
    </xdr:sp>
    <xdr:clientData/>
  </xdr:twoCellAnchor>
  <xdr:twoCellAnchor>
    <xdr:from>
      <xdr:col>0</xdr:col>
      <xdr:colOff>1059180</xdr:colOff>
      <xdr:row>92</xdr:row>
      <xdr:rowOff>175260</xdr:rowOff>
    </xdr:from>
    <xdr:to>
      <xdr:col>4</xdr:col>
      <xdr:colOff>327660</xdr:colOff>
      <xdr:row>95</xdr:row>
      <xdr:rowOff>114300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9180" y="17442180"/>
          <a:ext cx="4808220" cy="502920"/>
        </a:xfrm>
        <a:prstGeom prst="rect">
          <a:avLst/>
        </a:prstGeom>
        <a:solidFill>
          <a:schemeClr val="lt1"/>
        </a:solidFill>
        <a:ln w="12700" cmpd="sng">
          <a:solidFill>
            <a:srgbClr val="66AC32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ysClr val="windowText" lastClr="000000"/>
              </a:solidFill>
              <a:latin typeface="Bahnschrift Light" panose="020B0502040204020203" pitchFamily="34" charset="0"/>
            </a:rPr>
            <a:t>Dla pomyślnej realizacji</a:t>
          </a:r>
          <a:r>
            <a:rPr lang="pl-PL" sz="1100">
              <a:solidFill>
                <a:sysClr val="windowText" lastClr="000000"/>
              </a:solidFill>
              <a:latin typeface="Bahnschrift Light" panose="020B0502040204020203" pitchFamily="34" charset="0"/>
            </a:rPr>
            <a:t> planu</a:t>
          </a:r>
          <a:r>
            <a:rPr lang="de-DE" sz="1100">
              <a:solidFill>
                <a:sysClr val="windowText" lastClr="000000"/>
              </a:solidFill>
              <a:latin typeface="Bahnschrift Light" panose="020B0502040204020203" pitchFamily="34" charset="0"/>
            </a:rPr>
            <a:t> ważne jest</a:t>
          </a:r>
          <a:r>
            <a:rPr lang="pl-PL" sz="1100">
              <a:solidFill>
                <a:sysClr val="windowText" lastClr="000000"/>
              </a:solidFill>
              <a:latin typeface="Bahnschrift Light" panose="020B0502040204020203" pitchFamily="34" charset="0"/>
            </a:rPr>
            <a:t>, aby w jego przygotowanie</a:t>
          </a:r>
          <a:r>
            <a:rPr lang="pl-PL" sz="1100" baseline="0">
              <a:solidFill>
                <a:sysClr val="windowText" lastClr="000000"/>
              </a:solidFill>
              <a:latin typeface="Bahnschrift Light" panose="020B0502040204020203" pitchFamily="34" charset="0"/>
            </a:rPr>
            <a:t> włączeni byli także zewnętrzni interesariusze i mieszkańcy.</a:t>
          </a:r>
          <a:endParaRPr lang="de-DE" sz="1100">
            <a:solidFill>
              <a:sysClr val="windowText" lastClr="000000"/>
            </a:solidFill>
            <a:latin typeface="Bahnschrift Light" panose="020B0502040204020203" pitchFamily="34" charset="0"/>
          </a:endParaRPr>
        </a:p>
      </xdr:txBody>
    </xdr:sp>
    <xdr:clientData/>
  </xdr:twoCellAnchor>
  <xdr:twoCellAnchor>
    <xdr:from>
      <xdr:col>1</xdr:col>
      <xdr:colOff>22860</xdr:colOff>
      <xdr:row>39</xdr:row>
      <xdr:rowOff>22859</xdr:rowOff>
    </xdr:from>
    <xdr:to>
      <xdr:col>2</xdr:col>
      <xdr:colOff>694267</xdr:colOff>
      <xdr:row>42</xdr:row>
      <xdr:rowOff>104774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70610" y="10176509"/>
          <a:ext cx="2766907" cy="634365"/>
        </a:xfrm>
        <a:prstGeom prst="rect">
          <a:avLst/>
        </a:prstGeom>
        <a:solidFill>
          <a:schemeClr val="lt1"/>
        </a:solidFill>
        <a:ln w="12700" cmpd="sng">
          <a:solidFill>
            <a:srgbClr val="7AD34D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Bahnschrift Light" panose="020B0502040204020203" pitchFamily="34" charset="0"/>
            </a:rPr>
            <a:t>Określenie celów</a:t>
          </a:r>
          <a:r>
            <a:rPr lang="pl-PL" sz="1100">
              <a:latin typeface="Bahnschrift Light" panose="020B0502040204020203" pitchFamily="34" charset="0"/>
            </a:rPr>
            <a:t> do osiągnięcia</a:t>
          </a:r>
          <a:r>
            <a:rPr lang="de-DE" sz="1100">
              <a:latin typeface="Bahnschrift Light" panose="020B0502040204020203" pitchFamily="34" charset="0"/>
            </a:rPr>
            <a:t> </a:t>
          </a:r>
          <a:r>
            <a:rPr lang="pl-PL" sz="1100">
              <a:latin typeface="Bahnschrift Light" panose="020B0502040204020203" pitchFamily="34" charset="0"/>
            </a:rPr>
            <a:t>w</a:t>
          </a:r>
          <a:r>
            <a:rPr lang="pl-PL" sz="1100" baseline="0">
              <a:latin typeface="Bahnschrift Light" panose="020B0502040204020203" pitchFamily="34" charset="0"/>
            </a:rPr>
            <a:t> efekcie realizacji planu w perspektywie czasowej 2030 r.</a:t>
          </a:r>
          <a:endParaRPr lang="de-DE" sz="1100">
            <a:latin typeface="Bahnschrift Light" panose="020B0502040204020203" pitchFamily="34" charset="0"/>
          </a:endParaRPr>
        </a:p>
      </xdr:txBody>
    </xdr:sp>
    <xdr:clientData/>
  </xdr:twoCellAnchor>
  <xdr:twoCellAnchor>
    <xdr:from>
      <xdr:col>3</xdr:col>
      <xdr:colOff>507577</xdr:colOff>
      <xdr:row>40</xdr:row>
      <xdr:rowOff>61385</xdr:rowOff>
    </xdr:from>
    <xdr:to>
      <xdr:col>3</xdr:col>
      <xdr:colOff>728134</xdr:colOff>
      <xdr:row>42</xdr:row>
      <xdr:rowOff>110068</xdr:rowOff>
    </xdr:to>
    <xdr:sp macro="" textlink="">
      <xdr:nvSpPr>
        <xdr:cNvPr id="7" name="Pfeil nach link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6200000">
          <a:off x="5093548" y="8590281"/>
          <a:ext cx="412750" cy="220557"/>
        </a:xfrm>
        <a:prstGeom prst="left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1178680</xdr:colOff>
      <xdr:row>38</xdr:row>
      <xdr:rowOff>108856</xdr:rowOff>
    </xdr:from>
    <xdr:to>
      <xdr:col>6</xdr:col>
      <xdr:colOff>739018</xdr:colOff>
      <xdr:row>41</xdr:row>
      <xdr:rowOff>33865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321930" y="10341427"/>
          <a:ext cx="5003195" cy="482902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>
              <a:latin typeface="Bahnschrift Light" panose="020B0502040204020203" pitchFamily="34" charset="0"/>
            </a:rPr>
            <a:t>W pomarańczowych polach p</a:t>
          </a:r>
          <a:r>
            <a:rPr lang="de-DE" sz="1100">
              <a:latin typeface="Bahnschrift Light" panose="020B0502040204020203" pitchFamily="34" charset="0"/>
            </a:rPr>
            <a:t>roszę wprowadzić dane dotyczące </a:t>
          </a:r>
          <a:r>
            <a:rPr lang="pl-PL" sz="1100">
              <a:latin typeface="Bahnschrift Light" panose="020B0502040204020203" pitchFamily="34" charset="0"/>
            </a:rPr>
            <a:t>liczby</a:t>
          </a:r>
          <a:r>
            <a:rPr lang="pl-PL" sz="1100" baseline="0">
              <a:latin typeface="Bahnschrift Light" panose="020B0502040204020203" pitchFamily="34" charset="0"/>
            </a:rPr>
            <a:t> mieszkańców w poszczególnych latach</a:t>
          </a:r>
          <a:endParaRPr lang="de-DE" sz="1100">
            <a:latin typeface="Bahnschrift Light" panose="020B0502040204020203" pitchFamily="34" charset="0"/>
          </a:endParaRPr>
        </a:p>
      </xdr:txBody>
    </xdr:sp>
    <xdr:clientData/>
  </xdr:twoCellAnchor>
  <xdr:twoCellAnchor>
    <xdr:from>
      <xdr:col>3</xdr:col>
      <xdr:colOff>524635</xdr:colOff>
      <xdr:row>54</xdr:row>
      <xdr:rowOff>590549</xdr:rowOff>
    </xdr:from>
    <xdr:to>
      <xdr:col>3</xdr:col>
      <xdr:colOff>773767</xdr:colOff>
      <xdr:row>56</xdr:row>
      <xdr:rowOff>4232</xdr:rowOff>
    </xdr:to>
    <xdr:sp macro="" textlink="">
      <xdr:nvSpPr>
        <xdr:cNvPr id="10" name="Pfeil nach link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16200000">
          <a:off x="5201093" y="12999825"/>
          <a:ext cx="260349" cy="249132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1826076</xdr:colOff>
      <xdr:row>53</xdr:row>
      <xdr:rowOff>155725</xdr:rowOff>
    </xdr:from>
    <xdr:to>
      <xdr:col>4</xdr:col>
      <xdr:colOff>894741</xdr:colOff>
      <xdr:row>54</xdr:row>
      <xdr:rowOff>604458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  <a:ext uri="{147F2762-F138-4A5C-976F-8EAC2B608ADB}">
              <a16:predDERef xmlns:a16="http://schemas.microsoft.com/office/drawing/2014/main" pred="{00000000-0008-0000-0000-00000A000000}"/>
            </a:ext>
          </a:extLst>
        </xdr:cNvPr>
        <xdr:cNvSpPr txBox="1"/>
      </xdr:nvSpPr>
      <xdr:spPr>
        <a:xfrm>
          <a:off x="4969326" y="15082761"/>
          <a:ext cx="2688165" cy="639233"/>
        </a:xfrm>
        <a:prstGeom prst="rect">
          <a:avLst/>
        </a:prstGeom>
        <a:solidFill>
          <a:srgbClr val="FFFFFF"/>
        </a:solidFill>
        <a:ln w="9525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aseline="0"/>
            <a:t>Wybierz rok bazowy </a:t>
          </a:r>
          <a:br>
            <a:rPr lang="pl-PL" sz="1100" baseline="0"/>
          </a:br>
          <a:r>
            <a:rPr lang="pl-PL" sz="1100" baseline="0"/>
            <a:t>(dowolny rok począwszy od 1990 r.)</a:t>
          </a:r>
          <a:endParaRPr lang="de-DE" sz="1100" baseline="0"/>
        </a:p>
      </xdr:txBody>
    </xdr:sp>
    <xdr:clientData/>
  </xdr:twoCellAnchor>
  <xdr:twoCellAnchor>
    <xdr:from>
      <xdr:col>1</xdr:col>
      <xdr:colOff>0</xdr:colOff>
      <xdr:row>18</xdr:row>
      <xdr:rowOff>133350</xdr:rowOff>
    </xdr:from>
    <xdr:to>
      <xdr:col>4</xdr:col>
      <xdr:colOff>0</xdr:colOff>
      <xdr:row>20</xdr:row>
      <xdr:rowOff>104775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  <a:ext uri="{147F2762-F138-4A5C-976F-8EAC2B608ADB}">
              <a16:predDERef xmlns:a16="http://schemas.microsoft.com/office/drawing/2014/main" pred="{00000000-0008-0000-0000-00000B000000}"/>
            </a:ext>
          </a:extLst>
        </xdr:cNvPr>
        <xdr:cNvSpPr txBox="1"/>
      </xdr:nvSpPr>
      <xdr:spPr>
        <a:xfrm>
          <a:off x="1047750" y="4895850"/>
          <a:ext cx="5438775" cy="352425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DE" sz="1100">
            <a:latin typeface="Bahnschrift Light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133350</xdr:colOff>
      <xdr:row>107</xdr:row>
      <xdr:rowOff>0</xdr:rowOff>
    </xdr:from>
    <xdr:to>
      <xdr:col>0</xdr:col>
      <xdr:colOff>1038225</xdr:colOff>
      <xdr:row>107</xdr:row>
      <xdr:rowOff>638175</xdr:rowOff>
    </xdr:to>
    <xdr:pic>
      <xdr:nvPicPr>
        <xdr:cNvPr id="17" name="Obraz 9" descr="horizontal emblem">
          <a:extLst>
            <a:ext uri="{FF2B5EF4-FFF2-40B4-BE49-F238E27FC236}">
              <a16:creationId xmlns:a16="http://schemas.microsoft.com/office/drawing/2014/main" id="{00000000-0008-0000-0000-000011000000}"/>
            </a:ext>
            <a:ext uri="{147F2762-F138-4A5C-976F-8EAC2B608ADB}">
              <a16:predDERef xmlns:a16="http://schemas.microsoft.com/office/drawing/2014/main" pre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r="70601"/>
        <a:stretch>
          <a:fillRect/>
        </a:stretch>
      </xdr:blipFill>
      <xdr:spPr bwMode="auto">
        <a:xfrm>
          <a:off x="133350" y="29146500"/>
          <a:ext cx="9048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294523</xdr:colOff>
      <xdr:row>59</xdr:row>
      <xdr:rowOff>75546</xdr:rowOff>
    </xdr:from>
    <xdr:to>
      <xdr:col>13</xdr:col>
      <xdr:colOff>268819</xdr:colOff>
      <xdr:row>59</xdr:row>
      <xdr:rowOff>357042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27DB28E0-FC1B-48D3-874B-33C2F5ADE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16659994" y="17483003"/>
          <a:ext cx="281496" cy="736296"/>
        </a:xfrm>
        <a:prstGeom prst="rect">
          <a:avLst/>
        </a:prstGeom>
      </xdr:spPr>
    </xdr:pic>
    <xdr:clientData/>
  </xdr:twoCellAnchor>
  <xdr:twoCellAnchor editAs="oneCell">
    <xdr:from>
      <xdr:col>12</xdr:col>
      <xdr:colOff>298450</xdr:colOff>
      <xdr:row>61</xdr:row>
      <xdr:rowOff>34925</xdr:rowOff>
    </xdr:from>
    <xdr:to>
      <xdr:col>13</xdr:col>
      <xdr:colOff>272746</xdr:colOff>
      <xdr:row>61</xdr:row>
      <xdr:rowOff>316421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70898507-2B19-4F82-89A9-11AE77E67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16663921" y="18054704"/>
          <a:ext cx="281496" cy="736296"/>
        </a:xfrm>
        <a:prstGeom prst="rect">
          <a:avLst/>
        </a:prstGeom>
      </xdr:spPr>
    </xdr:pic>
    <xdr:clientData/>
  </xdr:twoCellAnchor>
  <xdr:twoCellAnchor editAs="oneCell">
    <xdr:from>
      <xdr:col>12</xdr:col>
      <xdr:colOff>273051</xdr:colOff>
      <xdr:row>63</xdr:row>
      <xdr:rowOff>241300</xdr:rowOff>
    </xdr:from>
    <xdr:to>
      <xdr:col>13</xdr:col>
      <xdr:colOff>247347</xdr:colOff>
      <xdr:row>64</xdr:row>
      <xdr:rowOff>162962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8008C3DF-C235-41C0-8A99-621ECBEB5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16634743" y="18836358"/>
          <a:ext cx="289054" cy="736296"/>
        </a:xfrm>
        <a:prstGeom prst="rect">
          <a:avLst/>
        </a:prstGeom>
      </xdr:spPr>
    </xdr:pic>
    <xdr:clientData/>
  </xdr:twoCellAnchor>
  <xdr:twoCellAnchor>
    <xdr:from>
      <xdr:col>13</xdr:col>
      <xdr:colOff>332809</xdr:colOff>
      <xdr:row>60</xdr:row>
      <xdr:rowOff>182563</xdr:rowOff>
    </xdr:from>
    <xdr:to>
      <xdr:col>16</xdr:col>
      <xdr:colOff>316934</xdr:colOff>
      <xdr:row>62</xdr:row>
      <xdr:rowOff>190500</xdr:rowOff>
    </xdr:to>
    <xdr:sp macro="" textlink="">
      <xdr:nvSpPr>
        <xdr:cNvPr id="24" name="Textfeld 10">
          <a:extLst>
            <a:ext uri="{FF2B5EF4-FFF2-40B4-BE49-F238E27FC236}">
              <a16:creationId xmlns:a16="http://schemas.microsoft.com/office/drawing/2014/main" id="{EFEE722A-DC2D-47B5-8BFF-3A1F2324A950}"/>
            </a:ext>
            <a:ext uri="{147F2762-F138-4A5C-976F-8EAC2B608ADB}">
              <a16:predDERef xmlns:a16="http://schemas.microsoft.com/office/drawing/2014/main" pred="{00000000-0008-0000-0000-00000A000000}"/>
            </a:ext>
          </a:extLst>
        </xdr:cNvPr>
        <xdr:cNvSpPr txBox="1"/>
      </xdr:nvSpPr>
      <xdr:spPr>
        <a:xfrm>
          <a:off x="17232880" y="18198420"/>
          <a:ext cx="2474233" cy="606651"/>
        </a:xfrm>
        <a:prstGeom prst="rect">
          <a:avLst/>
        </a:prstGeom>
        <a:solidFill>
          <a:srgbClr val="FFFFFF"/>
        </a:solidFill>
        <a:ln w="9525" cmpd="sng">
          <a:solidFill>
            <a:srgbClr val="4472C4">
              <a:lumMod val="75000"/>
            </a:srgbClr>
          </a:solidFill>
          <a:prstDash val="dash"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Proszę o wpisanie celów w zakresie oszczędności energii, które zostały przyjęte przez gminę.</a:t>
          </a:r>
          <a:endParaRPr kumimoji="0" lang="de-D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734787</xdr:colOff>
      <xdr:row>40</xdr:row>
      <xdr:rowOff>122464</xdr:rowOff>
    </xdr:from>
    <xdr:to>
      <xdr:col>8</xdr:col>
      <xdr:colOff>955344</xdr:colOff>
      <xdr:row>42</xdr:row>
      <xdr:rowOff>171147</xdr:rowOff>
    </xdr:to>
    <xdr:sp macro="" textlink="">
      <xdr:nvSpPr>
        <xdr:cNvPr id="20" name="Pfeil nach links 6">
          <a:extLst>
            <a:ext uri="{FF2B5EF4-FFF2-40B4-BE49-F238E27FC236}">
              <a16:creationId xmlns:a16="http://schemas.microsoft.com/office/drawing/2014/main" id="{8AB63C4E-2AE7-47EC-8F12-6312FA3C39E2}"/>
            </a:ext>
          </a:extLst>
        </xdr:cNvPr>
        <xdr:cNvSpPr/>
      </xdr:nvSpPr>
      <xdr:spPr>
        <a:xfrm rot="16200000">
          <a:off x="11250599" y="10833794"/>
          <a:ext cx="416076" cy="220557"/>
        </a:xfrm>
        <a:prstGeom prst="left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68036</xdr:colOff>
      <xdr:row>38</xdr:row>
      <xdr:rowOff>108857</xdr:rowOff>
    </xdr:from>
    <xdr:to>
      <xdr:col>10</xdr:col>
      <xdr:colOff>1125159</xdr:colOff>
      <xdr:row>41</xdr:row>
      <xdr:rowOff>33866</xdr:rowOff>
    </xdr:to>
    <xdr:sp macro="" textlink="">
      <xdr:nvSpPr>
        <xdr:cNvPr id="19" name="Textfeld 7">
          <a:extLst>
            <a:ext uri="{FF2B5EF4-FFF2-40B4-BE49-F238E27FC236}">
              <a16:creationId xmlns:a16="http://schemas.microsoft.com/office/drawing/2014/main" id="{0800A6A3-6EA7-489F-86D2-6F71DE1B5C2E}"/>
            </a:ext>
          </a:extLst>
        </xdr:cNvPr>
        <xdr:cNvSpPr txBox="1"/>
      </xdr:nvSpPr>
      <xdr:spPr>
        <a:xfrm>
          <a:off x="9729107" y="10341428"/>
          <a:ext cx="5003195" cy="482902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>
              <a:latin typeface="Bahnschrift Light" panose="020B0502040204020203" pitchFamily="34" charset="0"/>
            </a:rPr>
            <a:t>Dla planów SECAP opracowywanych przez sygnatariuszy Porozumienia Burmistrzów: 40% redukcji emisji do 2030 r.</a:t>
          </a:r>
          <a:endParaRPr lang="de-DE" sz="1100">
            <a:latin typeface="Bahnschrift Light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576778</xdr:colOff>
      <xdr:row>23</xdr:row>
      <xdr:rowOff>55033</xdr:rowOff>
    </xdr:from>
    <xdr:to>
      <xdr:col>7</xdr:col>
      <xdr:colOff>769409</xdr:colOff>
      <xdr:row>25</xdr:row>
      <xdr:rowOff>142238</xdr:rowOff>
    </xdr:to>
    <xdr:sp macro="" textlink="">
      <xdr:nvSpPr>
        <xdr:cNvPr id="66" name="Pfeil nach unten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 flipV="1">
          <a:off x="13035478" y="6246283"/>
          <a:ext cx="192631" cy="449155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672028</xdr:colOff>
      <xdr:row>23</xdr:row>
      <xdr:rowOff>45508</xdr:rowOff>
    </xdr:from>
    <xdr:to>
      <xdr:col>8</xdr:col>
      <xdr:colOff>864659</xdr:colOff>
      <xdr:row>25</xdr:row>
      <xdr:rowOff>132713</xdr:rowOff>
    </xdr:to>
    <xdr:sp macro="" textlink="">
      <xdr:nvSpPr>
        <xdr:cNvPr id="67" name="Pfeil nach unten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 flipV="1">
          <a:off x="14549953" y="6236758"/>
          <a:ext cx="192631" cy="449155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675505</xdr:colOff>
      <xdr:row>24</xdr:row>
      <xdr:rowOff>16026</xdr:rowOff>
    </xdr:from>
    <xdr:to>
      <xdr:col>11</xdr:col>
      <xdr:colOff>868136</xdr:colOff>
      <xdr:row>26</xdr:row>
      <xdr:rowOff>103231</xdr:rowOff>
    </xdr:to>
    <xdr:sp macro="" textlink="">
      <xdr:nvSpPr>
        <xdr:cNvPr id="59" name="Pfeil nach unten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 flipV="1">
          <a:off x="18593391" y="6122912"/>
          <a:ext cx="192631" cy="457319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664619</xdr:colOff>
      <xdr:row>24</xdr:row>
      <xdr:rowOff>37797</xdr:rowOff>
    </xdr:from>
    <xdr:to>
      <xdr:col>12</xdr:col>
      <xdr:colOff>857250</xdr:colOff>
      <xdr:row>26</xdr:row>
      <xdr:rowOff>125002</xdr:rowOff>
    </xdr:to>
    <xdr:sp macro="" textlink="">
      <xdr:nvSpPr>
        <xdr:cNvPr id="62" name="Pfeil nach unten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 flipV="1">
          <a:off x="19997648" y="6144683"/>
          <a:ext cx="192631" cy="457319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675506</xdr:colOff>
      <xdr:row>24</xdr:row>
      <xdr:rowOff>37797</xdr:rowOff>
    </xdr:from>
    <xdr:to>
      <xdr:col>13</xdr:col>
      <xdr:colOff>868137</xdr:colOff>
      <xdr:row>26</xdr:row>
      <xdr:rowOff>125002</xdr:rowOff>
    </xdr:to>
    <xdr:sp macro="" textlink="">
      <xdr:nvSpPr>
        <xdr:cNvPr id="65" name="Pfeil nach unten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 flipV="1">
          <a:off x="21423677" y="6144683"/>
          <a:ext cx="192631" cy="457319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791689</xdr:colOff>
      <xdr:row>66</xdr:row>
      <xdr:rowOff>19792</xdr:rowOff>
    </xdr:from>
    <xdr:to>
      <xdr:col>5</xdr:col>
      <xdr:colOff>647205</xdr:colOff>
      <xdr:row>72</xdr:row>
      <xdr:rowOff>132609</xdr:rowOff>
    </xdr:to>
    <xdr:cxnSp macro="">
      <xdr:nvCxnSpPr>
        <xdr:cNvPr id="54" name="Gerade Verbindung mit Pfeil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>
          <a:off x="5977247" y="14468104"/>
          <a:ext cx="4100945" cy="132014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781793</xdr:colOff>
      <xdr:row>66</xdr:row>
      <xdr:rowOff>9896</xdr:rowOff>
    </xdr:from>
    <xdr:to>
      <xdr:col>6</xdr:col>
      <xdr:colOff>726374</xdr:colOff>
      <xdr:row>72</xdr:row>
      <xdr:rowOff>172193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>
          <a:off x="5967351" y="14458208"/>
          <a:ext cx="5605153" cy="136962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781793</xdr:colOff>
      <xdr:row>66</xdr:row>
      <xdr:rowOff>9896</xdr:rowOff>
    </xdr:from>
    <xdr:to>
      <xdr:col>7</xdr:col>
      <xdr:colOff>621475</xdr:colOff>
      <xdr:row>72</xdr:row>
      <xdr:rowOff>156359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>
          <a:off x="5967351" y="14458208"/>
          <a:ext cx="6915397" cy="13537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771897</xdr:colOff>
      <xdr:row>66</xdr:row>
      <xdr:rowOff>19793</xdr:rowOff>
    </xdr:from>
    <xdr:to>
      <xdr:col>8</xdr:col>
      <xdr:colOff>475013</xdr:colOff>
      <xdr:row>72</xdr:row>
      <xdr:rowOff>118754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5957455" y="14468105"/>
          <a:ext cx="8193974" cy="13062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791689</xdr:colOff>
      <xdr:row>66</xdr:row>
      <xdr:rowOff>19792</xdr:rowOff>
    </xdr:from>
    <xdr:to>
      <xdr:col>9</xdr:col>
      <xdr:colOff>554182</xdr:colOff>
      <xdr:row>72</xdr:row>
      <xdr:rowOff>128650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7010153" y="17668256"/>
          <a:ext cx="9477993" cy="14015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831273</xdr:colOff>
      <xdr:row>66</xdr:row>
      <xdr:rowOff>9896</xdr:rowOff>
    </xdr:from>
    <xdr:to>
      <xdr:col>10</xdr:col>
      <xdr:colOff>552202</xdr:colOff>
      <xdr:row>72</xdr:row>
      <xdr:rowOff>146463</xdr:rowOff>
    </xdr:to>
    <xdr:cxnSp macro="">
      <xdr:nvCxnSpPr>
        <xdr:cNvPr id="43" name="Gerade Verbindung mit Pfeil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6016831" y="14458208"/>
          <a:ext cx="10903527" cy="134389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801585</xdr:colOff>
      <xdr:row>66</xdr:row>
      <xdr:rowOff>9896</xdr:rowOff>
    </xdr:from>
    <xdr:to>
      <xdr:col>11</xdr:col>
      <xdr:colOff>623454</xdr:colOff>
      <xdr:row>72</xdr:row>
      <xdr:rowOff>128650</xdr:rowOff>
    </xdr:to>
    <xdr:cxnSp macro="">
      <xdr:nvCxnSpPr>
        <xdr:cNvPr id="44" name="Gerade Verbindung mit Pfeil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>
          <a:off x="5987143" y="14458208"/>
          <a:ext cx="12419610" cy="132607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625435</xdr:colOff>
      <xdr:row>28</xdr:row>
      <xdr:rowOff>108856</xdr:rowOff>
    </xdr:from>
    <xdr:to>
      <xdr:col>4</xdr:col>
      <xdr:colOff>831273</xdr:colOff>
      <xdr:row>30</xdr:row>
      <xdr:rowOff>61356</xdr:rowOff>
    </xdr:to>
    <xdr:sp macro="" textlink="">
      <xdr:nvSpPr>
        <xdr:cNvPr id="21" name="Pfeil nach unten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641279" y="6086103"/>
          <a:ext cx="205838" cy="447305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621472</xdr:colOff>
      <xdr:row>28</xdr:row>
      <xdr:rowOff>79168</xdr:rowOff>
    </xdr:from>
    <xdr:to>
      <xdr:col>8</xdr:col>
      <xdr:colOff>870857</xdr:colOff>
      <xdr:row>30</xdr:row>
      <xdr:rowOff>79169</xdr:rowOff>
    </xdr:to>
    <xdr:sp macro="" textlink="">
      <xdr:nvSpPr>
        <xdr:cNvPr id="18" name="Pfeil nach unten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4297888" y="6056415"/>
          <a:ext cx="249385" cy="494806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661659</xdr:colOff>
      <xdr:row>44</xdr:row>
      <xdr:rowOff>340179</xdr:rowOff>
    </xdr:from>
    <xdr:to>
      <xdr:col>11</xdr:col>
      <xdr:colOff>870859</xdr:colOff>
      <xdr:row>45</xdr:row>
      <xdr:rowOff>145144</xdr:rowOff>
    </xdr:to>
    <xdr:sp macro="" textlink="">
      <xdr:nvSpPr>
        <xdr:cNvPr id="27" name="Pfeil nach unt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9371480" y="11879036"/>
          <a:ext cx="209200" cy="430894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565172</xdr:colOff>
      <xdr:row>44</xdr:row>
      <xdr:rowOff>326572</xdr:rowOff>
    </xdr:from>
    <xdr:to>
      <xdr:col>9</xdr:col>
      <xdr:colOff>789215</xdr:colOff>
      <xdr:row>45</xdr:row>
      <xdr:rowOff>125351</xdr:rowOff>
    </xdr:to>
    <xdr:sp macro="" textlink="">
      <xdr:nvSpPr>
        <xdr:cNvPr id="28" name="Pfeil nach unten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6499136" y="11865429"/>
          <a:ext cx="224043" cy="424708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597341</xdr:colOff>
      <xdr:row>44</xdr:row>
      <xdr:rowOff>340179</xdr:rowOff>
    </xdr:from>
    <xdr:to>
      <xdr:col>7</xdr:col>
      <xdr:colOff>830036</xdr:colOff>
      <xdr:row>45</xdr:row>
      <xdr:rowOff>148853</xdr:rowOff>
    </xdr:to>
    <xdr:sp macro="" textlink="">
      <xdr:nvSpPr>
        <xdr:cNvPr id="29" name="Pfeil nach unten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3755448" y="11879036"/>
          <a:ext cx="232695" cy="434603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575955</xdr:colOff>
      <xdr:row>28</xdr:row>
      <xdr:rowOff>148441</xdr:rowOff>
    </xdr:from>
    <xdr:to>
      <xdr:col>6</xdr:col>
      <xdr:colOff>781792</xdr:colOff>
      <xdr:row>30</xdr:row>
      <xdr:rowOff>71253</xdr:rowOff>
    </xdr:to>
    <xdr:sp macro="" textlink="">
      <xdr:nvSpPr>
        <xdr:cNvPr id="22" name="Pfeil nach unten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1422085" y="6125688"/>
          <a:ext cx="205837" cy="417617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71983</xdr:colOff>
      <xdr:row>3</xdr:row>
      <xdr:rowOff>496</xdr:rowOff>
    </xdr:to>
    <xdr:pic>
      <xdr:nvPicPr>
        <xdr:cNvPr id="2" name="Picture 2" descr="N:\Kommunaler Umweltschutz\MULTIPLY\Sonstiges\Deliverables\Logo and Powerpoint Schemes\Logo Multiply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4113" cy="85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809625</xdr:colOff>
      <xdr:row>27</xdr:row>
      <xdr:rowOff>15876</xdr:rowOff>
    </xdr:from>
    <xdr:to>
      <xdr:col>9</xdr:col>
      <xdr:colOff>426616</xdr:colOff>
      <xdr:row>29</xdr:row>
      <xdr:rowOff>108703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715250" y="7564439"/>
          <a:ext cx="8284741" cy="457952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latin typeface="Bahnschrift Light" panose="020B0502040204020203" pitchFamily="34" charset="0"/>
            </a:rPr>
            <a:t>W</a:t>
          </a:r>
          <a:r>
            <a:rPr lang="pl-PL" sz="1100" baseline="0">
              <a:latin typeface="Bahnschrift Light" panose="020B0502040204020203" pitchFamily="34" charset="0"/>
            </a:rPr>
            <a:t> poniższych polach proszę wpisać swoje cele w zakresie redukcji zużycia ciepła w stosunku do roku bazowego</a:t>
          </a:r>
          <a:r>
            <a:rPr lang="de-DE" sz="1100">
              <a:latin typeface="Bahnschrift Light" panose="020B0502040204020203" pitchFamily="34" charset="0"/>
            </a:rPr>
            <a:t> </a:t>
          </a:r>
          <a:r>
            <a:rPr lang="de-DE" sz="1100">
              <a:solidFill>
                <a:sysClr val="windowText" lastClr="000000"/>
              </a:solidFill>
              <a:latin typeface="Bahnschrift Light" panose="020B0502040204020203" pitchFamily="34" charset="0"/>
            </a:rPr>
            <a:t>w %</a:t>
          </a:r>
          <a:r>
            <a:rPr lang="de-DE" sz="1100">
              <a:solidFill>
                <a:srgbClr val="C00000"/>
              </a:solidFill>
              <a:latin typeface="Bahnschrift Light" panose="020B0502040204020203" pitchFamily="34" charset="0"/>
            </a:rPr>
            <a:t> </a:t>
          </a:r>
          <a:endParaRPr lang="de-DE" sz="1100">
            <a:latin typeface="Bahnschrift Light" panose="020B0502040204020203" pitchFamily="34" charset="0"/>
          </a:endParaRPr>
        </a:p>
      </xdr:txBody>
    </xdr:sp>
    <xdr:clientData/>
  </xdr:twoCellAnchor>
  <xdr:twoCellAnchor>
    <xdr:from>
      <xdr:col>6</xdr:col>
      <xdr:colOff>707571</xdr:colOff>
      <xdr:row>44</xdr:row>
      <xdr:rowOff>39688</xdr:rowOff>
    </xdr:from>
    <xdr:to>
      <xdr:col>12</xdr:col>
      <xdr:colOff>603250</xdr:colOff>
      <xdr:row>44</xdr:row>
      <xdr:rowOff>326571</xdr:rowOff>
    </xdr:to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477750" y="11578545"/>
          <a:ext cx="8223250" cy="286883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Bahnschrift Light" pitchFamily="34" charset="0"/>
              <a:ea typeface="+mn-ea"/>
              <a:cs typeface="+mn-cs"/>
            </a:rPr>
            <a:t>W</a:t>
          </a:r>
          <a:r>
            <a:rPr lang="pl-PL" sz="1100" baseline="0">
              <a:solidFill>
                <a:schemeClr val="dk1"/>
              </a:solidFill>
              <a:latin typeface="Bahnschrift Light" pitchFamily="34" charset="0"/>
              <a:ea typeface="+mn-ea"/>
              <a:cs typeface="+mn-cs"/>
            </a:rPr>
            <a:t> poniższych polach proszę wpisać cele w zakresie redukcji zużycia ciepła w stosunku do roku bazowego</a:t>
          </a:r>
          <a:r>
            <a:rPr lang="de-DE" sz="1100">
              <a:solidFill>
                <a:schemeClr val="dk1"/>
              </a:solidFill>
              <a:latin typeface="Bahnschrift Light" pitchFamily="34" charset="0"/>
              <a:ea typeface="+mn-ea"/>
              <a:cs typeface="+mn-cs"/>
            </a:rPr>
            <a:t> w % </a:t>
          </a:r>
          <a:endParaRPr lang="de-DE" sz="1100">
            <a:solidFill>
              <a:srgbClr val="C00000"/>
            </a:solidFill>
            <a:latin typeface="Bahnschrift Light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771897</xdr:colOff>
      <xdr:row>66</xdr:row>
      <xdr:rowOff>9896</xdr:rowOff>
    </xdr:from>
    <xdr:to>
      <xdr:col>2</xdr:col>
      <xdr:colOff>771897</xdr:colOff>
      <xdr:row>72</xdr:row>
      <xdr:rowOff>98961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5957455" y="14458208"/>
          <a:ext cx="0" cy="129638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771897</xdr:colOff>
      <xdr:row>66</xdr:row>
      <xdr:rowOff>19792</xdr:rowOff>
    </xdr:from>
    <xdr:to>
      <xdr:col>3</xdr:col>
      <xdr:colOff>613559</xdr:colOff>
      <xdr:row>72</xdr:row>
      <xdr:rowOff>128650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>
          <a:off x="5957455" y="14468104"/>
          <a:ext cx="1256805" cy="13161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771897</xdr:colOff>
      <xdr:row>66</xdr:row>
      <xdr:rowOff>9896</xdr:rowOff>
    </xdr:from>
    <xdr:to>
      <xdr:col>4</xdr:col>
      <xdr:colOff>653143</xdr:colOff>
      <xdr:row>72</xdr:row>
      <xdr:rowOff>118754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>
          <a:off x="5957455" y="14458208"/>
          <a:ext cx="2711532" cy="13161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325437</xdr:colOff>
      <xdr:row>61</xdr:row>
      <xdr:rowOff>174626</xdr:rowOff>
    </xdr:from>
    <xdr:to>
      <xdr:col>2</xdr:col>
      <xdr:colOff>1158875</xdr:colOff>
      <xdr:row>61</xdr:row>
      <xdr:rowOff>471098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5786437" y="16319501"/>
          <a:ext cx="833438" cy="29647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3040062</xdr:colOff>
      <xdr:row>73</xdr:row>
      <xdr:rowOff>508660</xdr:rowOff>
    </xdr:from>
    <xdr:to>
      <xdr:col>2</xdr:col>
      <xdr:colOff>23750</xdr:colOff>
      <xdr:row>75</xdr:row>
      <xdr:rowOff>13855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3841750" y="19653910"/>
          <a:ext cx="1643000" cy="5291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3861562</xdr:colOff>
      <xdr:row>61</xdr:row>
      <xdr:rowOff>643247</xdr:rowOff>
    </xdr:from>
    <xdr:to>
      <xdr:col>2</xdr:col>
      <xdr:colOff>633352</xdr:colOff>
      <xdr:row>73</xdr:row>
      <xdr:rowOff>508660</xdr:rowOff>
    </xdr:to>
    <xdr:cxnSp macro="">
      <xdr:nvCxnSpPr>
        <xdr:cNvPr id="63" name="Gerade Verbindung mit Pfeil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>
          <a:endCxn id="61" idx="0"/>
        </xdr:cNvCxnSpPr>
      </xdr:nvCxnSpPr>
      <xdr:spPr>
        <a:xfrm flipH="1">
          <a:off x="4663250" y="16788122"/>
          <a:ext cx="1431102" cy="286578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788876</xdr:colOff>
      <xdr:row>68</xdr:row>
      <xdr:rowOff>149678</xdr:rowOff>
    </xdr:from>
    <xdr:to>
      <xdr:col>5</xdr:col>
      <xdr:colOff>1132796</xdr:colOff>
      <xdr:row>71</xdr:row>
      <xdr:rowOff>28915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395269" y="18179142"/>
          <a:ext cx="3119777" cy="450737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Bahnschrift Light" panose="020B0502040204020203" pitchFamily="34" charset="0"/>
            </a:rPr>
            <a:t>Proszę rozdzielić całkowite zapotrzebowanie na energię na poszczególne źródła energii</a:t>
          </a:r>
        </a:p>
      </xdr:txBody>
    </xdr:sp>
    <xdr:clientData/>
  </xdr:twoCellAnchor>
  <xdr:twoCellAnchor>
    <xdr:from>
      <xdr:col>9</xdr:col>
      <xdr:colOff>528485</xdr:colOff>
      <xdr:row>26</xdr:row>
      <xdr:rowOff>91567</xdr:rowOff>
    </xdr:from>
    <xdr:to>
      <xdr:col>13</xdr:col>
      <xdr:colOff>1240972</xdr:colOff>
      <xdr:row>28</xdr:row>
      <xdr:rowOff>158750</xdr:rowOff>
    </xdr:to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6101860" y="7457567"/>
          <a:ext cx="6490987" cy="432308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Jeśli znan</a:t>
          </a:r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e</a:t>
          </a:r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 jest całkowit</a:t>
          </a:r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e</a:t>
          </a:r>
          <a:r>
            <a:rPr lang="pl-PL" sz="1100" baseline="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 zużycie</a:t>
          </a:r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ciepła w poszczególnych</a:t>
          </a:r>
          <a:r>
            <a:rPr lang="pl-PL" sz="1100" baseline="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 typach budynków</a:t>
          </a:r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, </a:t>
          </a:r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można</a:t>
          </a:r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 wprowadzić j</a:t>
          </a:r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e</a:t>
          </a:r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 bezpośrednio</a:t>
          </a:r>
        </a:p>
      </xdr:txBody>
    </xdr:sp>
    <xdr:clientData/>
  </xdr:twoCellAnchor>
  <xdr:twoCellAnchor>
    <xdr:from>
      <xdr:col>9</xdr:col>
      <xdr:colOff>770453</xdr:colOff>
      <xdr:row>24</xdr:row>
      <xdr:rowOff>10583</xdr:rowOff>
    </xdr:from>
    <xdr:to>
      <xdr:col>9</xdr:col>
      <xdr:colOff>963084</xdr:colOff>
      <xdr:row>26</xdr:row>
      <xdr:rowOff>97788</xdr:rowOff>
    </xdr:to>
    <xdr:sp macro="" textlink="">
      <xdr:nvSpPr>
        <xdr:cNvPr id="41" name="Pfeil nach unten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 flipV="1">
          <a:off x="15502453" y="6074833"/>
          <a:ext cx="192631" cy="468205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v</a:t>
          </a:r>
        </a:p>
      </xdr:txBody>
    </xdr:sp>
    <xdr:clientData/>
  </xdr:twoCellAnchor>
  <xdr:twoCellAnchor>
    <xdr:from>
      <xdr:col>10</xdr:col>
      <xdr:colOff>718444</xdr:colOff>
      <xdr:row>24</xdr:row>
      <xdr:rowOff>4233</xdr:rowOff>
    </xdr:from>
    <xdr:to>
      <xdr:col>10</xdr:col>
      <xdr:colOff>911075</xdr:colOff>
      <xdr:row>26</xdr:row>
      <xdr:rowOff>91438</xdr:rowOff>
    </xdr:to>
    <xdr:sp macro="" textlink="">
      <xdr:nvSpPr>
        <xdr:cNvPr id="45" name="Pfeil nach unten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 flipV="1">
          <a:off x="17221187" y="6111119"/>
          <a:ext cx="192631" cy="457319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428396</xdr:colOff>
      <xdr:row>39</xdr:row>
      <xdr:rowOff>133598</xdr:rowOff>
    </xdr:from>
    <xdr:to>
      <xdr:col>3</xdr:col>
      <xdr:colOff>995021</xdr:colOff>
      <xdr:row>44</xdr:row>
      <xdr:rowOff>35151</xdr:rowOff>
    </xdr:to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646860" y="10774384"/>
          <a:ext cx="1954554" cy="799624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Jeśli znana jest łączna </a:t>
          </a:r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wielkość</a:t>
          </a:r>
          <a:r>
            <a:rPr lang="pl-PL" sz="1100" baseline="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 zużycia ciepła. można wprowadzić ją</a:t>
          </a:r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bezpośrednio</a:t>
          </a:r>
          <a:endParaRPr lang="de-DE" sz="1100">
            <a:solidFill>
              <a:schemeClr val="dk1"/>
            </a:solidFill>
            <a:latin typeface="Bahnschrift Light" panose="020B05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535504</xdr:colOff>
      <xdr:row>38</xdr:row>
      <xdr:rowOff>8465</xdr:rowOff>
    </xdr:from>
    <xdr:to>
      <xdr:col>3</xdr:col>
      <xdr:colOff>734786</xdr:colOff>
      <xdr:row>39</xdr:row>
      <xdr:rowOff>136070</xdr:rowOff>
    </xdr:to>
    <xdr:sp macro="" textlink="">
      <xdr:nvSpPr>
        <xdr:cNvPr id="52" name="Pfeil nach unten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 flipV="1">
          <a:off x="8141897" y="10458751"/>
          <a:ext cx="199282" cy="318105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825487</xdr:colOff>
      <xdr:row>38</xdr:row>
      <xdr:rowOff>12699</xdr:rowOff>
    </xdr:from>
    <xdr:to>
      <xdr:col>2</xdr:col>
      <xdr:colOff>1020536</xdr:colOff>
      <xdr:row>39</xdr:row>
      <xdr:rowOff>136071</xdr:rowOff>
    </xdr:to>
    <xdr:sp macro="" textlink="">
      <xdr:nvSpPr>
        <xdr:cNvPr id="53" name="Pfeil nach unten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 flipV="1">
          <a:off x="7043951" y="10462985"/>
          <a:ext cx="195049" cy="313872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586844</xdr:colOff>
      <xdr:row>56</xdr:row>
      <xdr:rowOff>171094</xdr:rowOff>
    </xdr:from>
    <xdr:to>
      <xdr:col>6</xdr:col>
      <xdr:colOff>1033536</xdr:colOff>
      <xdr:row>59</xdr:row>
      <xdr:rowOff>259444</xdr:rowOff>
    </xdr:to>
    <xdr:sp macro="" textlink="">
      <xdr:nvSpPr>
        <xdr:cNvPr id="55" name="Textfeld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10424808" y="15234201"/>
          <a:ext cx="1834621" cy="659850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znana jest łączna ilość energii cieplnej, należy wprowadzić ją bezpośrednio</a:t>
          </a:r>
          <a:endParaRPr lang="pl-PL">
            <a:effectLst/>
          </a:endParaRPr>
        </a:p>
      </xdr:txBody>
    </xdr:sp>
    <xdr:clientData/>
  </xdr:twoCellAnchor>
  <xdr:twoCellAnchor>
    <xdr:from>
      <xdr:col>6</xdr:col>
      <xdr:colOff>663712</xdr:colOff>
      <xdr:row>54</xdr:row>
      <xdr:rowOff>48987</xdr:rowOff>
    </xdr:from>
    <xdr:to>
      <xdr:col>6</xdr:col>
      <xdr:colOff>856343</xdr:colOff>
      <xdr:row>56</xdr:row>
      <xdr:rowOff>136192</xdr:rowOff>
    </xdr:to>
    <xdr:sp macro="" textlink="">
      <xdr:nvSpPr>
        <xdr:cNvPr id="56" name="Pfeil nach unten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 flipV="1">
          <a:off x="11889605" y="14731094"/>
          <a:ext cx="192631" cy="468205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813089</xdr:colOff>
      <xdr:row>54</xdr:row>
      <xdr:rowOff>42634</xdr:rowOff>
    </xdr:from>
    <xdr:to>
      <xdr:col>5</xdr:col>
      <xdr:colOff>1007232</xdr:colOff>
      <xdr:row>56</xdr:row>
      <xdr:rowOff>129839</xdr:rowOff>
    </xdr:to>
    <xdr:sp macro="" textlink="">
      <xdr:nvSpPr>
        <xdr:cNvPr id="57" name="Pfeil nach unten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 flipV="1">
          <a:off x="10651053" y="14724741"/>
          <a:ext cx="194143" cy="468205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774700</xdr:colOff>
      <xdr:row>66</xdr:row>
      <xdr:rowOff>25400</xdr:rowOff>
    </xdr:from>
    <xdr:to>
      <xdr:col>12</xdr:col>
      <xdr:colOff>622300</xdr:colOff>
      <xdr:row>72</xdr:row>
      <xdr:rowOff>127000</xdr:rowOff>
    </xdr:to>
    <xdr:cxnSp macro="">
      <xdr:nvCxnSpPr>
        <xdr:cNvPr id="46" name="Gerade Verbindung mit Pfeil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>
          <a:off x="5956300" y="16129000"/>
          <a:ext cx="14071600" cy="130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646931</xdr:colOff>
      <xdr:row>106</xdr:row>
      <xdr:rowOff>202897</xdr:rowOff>
    </xdr:from>
    <xdr:to>
      <xdr:col>6</xdr:col>
      <xdr:colOff>868287</xdr:colOff>
      <xdr:row>109</xdr:row>
      <xdr:rowOff>107766</xdr:rowOff>
    </xdr:to>
    <xdr:sp macro="" textlink="">
      <xdr:nvSpPr>
        <xdr:cNvPr id="4" name="Pfeil nach unten 50">
          <a:extLst>
            <a:ext uri="{FF2B5EF4-FFF2-40B4-BE49-F238E27FC236}">
              <a16:creationId xmlns:a16="http://schemas.microsoft.com/office/drawing/2014/main" id="{00000000-0008-0000-0100-000033000000}"/>
            </a:ext>
            <a:ext uri="{147F2762-F138-4A5C-976F-8EAC2B608ADB}">
              <a16:predDERef xmlns:a16="http://schemas.microsoft.com/office/drawing/2014/main" pred="{00000000-0008-0000-0100-00002E000000}"/>
            </a:ext>
          </a:extLst>
        </xdr:cNvPr>
        <xdr:cNvSpPr/>
      </xdr:nvSpPr>
      <xdr:spPr>
        <a:xfrm flipV="1">
          <a:off x="12417110" y="28968397"/>
          <a:ext cx="221356" cy="476369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772430</xdr:colOff>
      <xdr:row>109</xdr:row>
      <xdr:rowOff>2857</xdr:rowOff>
    </xdr:from>
    <xdr:to>
      <xdr:col>7</xdr:col>
      <xdr:colOff>883444</xdr:colOff>
      <xdr:row>111</xdr:row>
      <xdr:rowOff>189820</xdr:rowOff>
    </xdr:to>
    <xdr:sp macro="" textlink="">
      <xdr:nvSpPr>
        <xdr:cNvPr id="3" name="Textfeld 57">
          <a:extLst>
            <a:ext uri="{FF2B5EF4-FFF2-40B4-BE49-F238E27FC236}">
              <a16:creationId xmlns:a16="http://schemas.microsoft.com/office/drawing/2014/main" id="{00000000-0008-0000-0100-00003A000000}"/>
            </a:ext>
            <a:ext uri="{147F2762-F138-4A5C-976F-8EAC2B608ADB}">
              <a16:predDERef xmlns:a16="http://schemas.microsoft.com/office/drawing/2014/main" pred="{00000000-0008-0000-0100-000033000000}"/>
            </a:ext>
          </a:extLst>
        </xdr:cNvPr>
        <xdr:cNvSpPr txBox="1"/>
      </xdr:nvSpPr>
      <xdr:spPr>
        <a:xfrm>
          <a:off x="11154680" y="29339857"/>
          <a:ext cx="2886871" cy="554356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Proszę zastosować krajowy współczynnik emisji</a:t>
          </a:r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 [</a:t>
          </a:r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t CO2 eq / kWh</a:t>
          </a:r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]</a:t>
          </a:r>
          <a:endParaRPr lang="de-DE" sz="1100">
            <a:solidFill>
              <a:schemeClr val="dk1"/>
            </a:solidFill>
            <a:latin typeface="Bahnschrift Light" panose="020B05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1218406</xdr:colOff>
      <xdr:row>24</xdr:row>
      <xdr:rowOff>86179</xdr:rowOff>
    </xdr:from>
    <xdr:to>
      <xdr:col>9</xdr:col>
      <xdr:colOff>63501</xdr:colOff>
      <xdr:row>26</xdr:row>
      <xdr:rowOff>181429</xdr:rowOff>
    </xdr:to>
    <xdr:sp macro="" textlink="">
      <xdr:nvSpPr>
        <xdr:cNvPr id="64" name="Textfeld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2988585" y="7134679"/>
          <a:ext cx="3008880" cy="476250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Wstępnie założone z</a:t>
          </a:r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użycie energii </a:t>
          </a:r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oraz</a:t>
          </a:r>
          <a:r>
            <a:rPr lang="pl-PL" sz="1100" baseline="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 średnia powierzchnia w </a:t>
          </a:r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m</a:t>
          </a:r>
          <a:r>
            <a:rPr lang="de-DE" sz="1100" baseline="300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2</a:t>
          </a:r>
          <a:endParaRPr lang="de-DE" sz="1100">
            <a:solidFill>
              <a:srgbClr val="FF0000"/>
            </a:solidFill>
            <a:latin typeface="Bahnschrift Light" panose="020B05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920751</xdr:colOff>
      <xdr:row>66</xdr:row>
      <xdr:rowOff>10584</xdr:rowOff>
    </xdr:from>
    <xdr:to>
      <xdr:col>13</xdr:col>
      <xdr:colOff>677333</xdr:colOff>
      <xdr:row>72</xdr:row>
      <xdr:rowOff>116416</xdr:rowOff>
    </xdr:to>
    <xdr:cxnSp macro="">
      <xdr:nvCxnSpPr>
        <xdr:cNvPr id="68" name="Gerade Verbindung mit Pfeil 45">
          <a:extLst>
            <a:ext uri="{FF2B5EF4-FFF2-40B4-BE49-F238E27FC236}">
              <a16:creationId xmlns:a16="http://schemas.microsoft.com/office/drawing/2014/main" id="{4B5557C0-B5EA-46C6-86C4-07820C8E1DF9}"/>
            </a:ext>
          </a:extLst>
        </xdr:cNvPr>
        <xdr:cNvCxnSpPr/>
      </xdr:nvCxnSpPr>
      <xdr:spPr>
        <a:xfrm>
          <a:off x="6582834" y="17758834"/>
          <a:ext cx="15007166" cy="13969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1016000</xdr:colOff>
      <xdr:row>66</xdr:row>
      <xdr:rowOff>0</xdr:rowOff>
    </xdr:from>
    <xdr:to>
      <xdr:col>14</xdr:col>
      <xdr:colOff>677334</xdr:colOff>
      <xdr:row>72</xdr:row>
      <xdr:rowOff>95250</xdr:rowOff>
    </xdr:to>
    <xdr:cxnSp macro="">
      <xdr:nvCxnSpPr>
        <xdr:cNvPr id="69" name="Gerade Verbindung mit Pfeil 45">
          <a:extLst>
            <a:ext uri="{FF2B5EF4-FFF2-40B4-BE49-F238E27FC236}">
              <a16:creationId xmlns:a16="http://schemas.microsoft.com/office/drawing/2014/main" id="{EAA7C7E3-F062-48E2-9691-6C225D8A2210}"/>
            </a:ext>
          </a:extLst>
        </xdr:cNvPr>
        <xdr:cNvCxnSpPr/>
      </xdr:nvCxnSpPr>
      <xdr:spPr>
        <a:xfrm>
          <a:off x="6678083" y="17748250"/>
          <a:ext cx="16298334" cy="138641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1047750</xdr:colOff>
      <xdr:row>66</xdr:row>
      <xdr:rowOff>21166</xdr:rowOff>
    </xdr:from>
    <xdr:to>
      <xdr:col>15</xdr:col>
      <xdr:colOff>539750</xdr:colOff>
      <xdr:row>72</xdr:row>
      <xdr:rowOff>63500</xdr:rowOff>
    </xdr:to>
    <xdr:cxnSp macro="">
      <xdr:nvCxnSpPr>
        <xdr:cNvPr id="70" name="Gerade Verbindung mit Pfeil 45">
          <a:extLst>
            <a:ext uri="{FF2B5EF4-FFF2-40B4-BE49-F238E27FC236}">
              <a16:creationId xmlns:a16="http://schemas.microsoft.com/office/drawing/2014/main" id="{B49E457B-75ED-4412-8FEB-5D943E063AF1}"/>
            </a:ext>
          </a:extLst>
        </xdr:cNvPr>
        <xdr:cNvCxnSpPr/>
      </xdr:nvCxnSpPr>
      <xdr:spPr>
        <a:xfrm>
          <a:off x="6709833" y="17769416"/>
          <a:ext cx="17547167" cy="13335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1143000</xdr:colOff>
      <xdr:row>66</xdr:row>
      <xdr:rowOff>10584</xdr:rowOff>
    </xdr:from>
    <xdr:to>
      <xdr:col>16</xdr:col>
      <xdr:colOff>560917</xdr:colOff>
      <xdr:row>72</xdr:row>
      <xdr:rowOff>84666</xdr:rowOff>
    </xdr:to>
    <xdr:cxnSp macro="">
      <xdr:nvCxnSpPr>
        <xdr:cNvPr id="71" name="Gerade Verbindung mit Pfeil 45">
          <a:extLst>
            <a:ext uri="{FF2B5EF4-FFF2-40B4-BE49-F238E27FC236}">
              <a16:creationId xmlns:a16="http://schemas.microsoft.com/office/drawing/2014/main" id="{135F5EFC-5799-459A-A9C7-15FE48D5ECB3}"/>
            </a:ext>
          </a:extLst>
        </xdr:cNvPr>
        <xdr:cNvCxnSpPr/>
      </xdr:nvCxnSpPr>
      <xdr:spPr>
        <a:xfrm>
          <a:off x="6805083" y="17758834"/>
          <a:ext cx="18912417" cy="13652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1238250</xdr:colOff>
      <xdr:row>65</xdr:row>
      <xdr:rowOff>179917</xdr:rowOff>
    </xdr:from>
    <xdr:to>
      <xdr:col>17</xdr:col>
      <xdr:colOff>683684</xdr:colOff>
      <xdr:row>72</xdr:row>
      <xdr:rowOff>91016</xdr:rowOff>
    </xdr:to>
    <xdr:cxnSp macro="">
      <xdr:nvCxnSpPr>
        <xdr:cNvPr id="72" name="Gerade Verbindung mit Pfeil 45">
          <a:extLst>
            <a:ext uri="{FF2B5EF4-FFF2-40B4-BE49-F238E27FC236}">
              <a16:creationId xmlns:a16="http://schemas.microsoft.com/office/drawing/2014/main" id="{4C739DDB-2F1A-4BDF-893B-35D6B1E707DF}"/>
            </a:ext>
          </a:extLst>
        </xdr:cNvPr>
        <xdr:cNvCxnSpPr/>
      </xdr:nvCxnSpPr>
      <xdr:spPr>
        <a:xfrm>
          <a:off x="6900333" y="17737667"/>
          <a:ext cx="20326351" cy="139276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572860</xdr:colOff>
      <xdr:row>67</xdr:row>
      <xdr:rowOff>153761</xdr:rowOff>
    </xdr:from>
    <xdr:to>
      <xdr:col>13</xdr:col>
      <xdr:colOff>868135</xdr:colOff>
      <xdr:row>72</xdr:row>
      <xdr:rowOff>134711</xdr:rowOff>
    </xdr:to>
    <xdr:sp macro="" textlink="">
      <xdr:nvSpPr>
        <xdr:cNvPr id="73" name="Strzałka w dół 72">
          <a:extLst>
            <a:ext uri="{FF2B5EF4-FFF2-40B4-BE49-F238E27FC236}">
              <a16:creationId xmlns:a16="http://schemas.microsoft.com/office/drawing/2014/main" id="{11CE17CB-6C60-4925-9600-2CEBE3B4BA65}"/>
            </a:ext>
            <a:ext uri="{147F2762-F138-4A5C-976F-8EAC2B608ADB}">
              <a16:predDERef xmlns:a16="http://schemas.microsoft.com/office/drawing/2014/main" pred="{4C739DDB-2F1A-4BDF-893B-35D6B1E707DF}"/>
            </a:ext>
          </a:extLst>
        </xdr:cNvPr>
        <xdr:cNvSpPr/>
      </xdr:nvSpPr>
      <xdr:spPr>
        <a:xfrm rot="10800000" flipV="1">
          <a:off x="22058539" y="17992725"/>
          <a:ext cx="295275" cy="1083129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de-DE" sz="1100"/>
        </a:p>
      </xdr:txBody>
    </xdr:sp>
    <xdr:clientData/>
  </xdr:twoCellAnchor>
  <xdr:twoCellAnchor>
    <xdr:from>
      <xdr:col>12</xdr:col>
      <xdr:colOff>1212397</xdr:colOff>
      <xdr:row>67</xdr:row>
      <xdr:rowOff>53068</xdr:rowOff>
    </xdr:from>
    <xdr:to>
      <xdr:col>14</xdr:col>
      <xdr:colOff>271160</xdr:colOff>
      <xdr:row>70</xdr:row>
      <xdr:rowOff>141418</xdr:rowOff>
    </xdr:to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73A8A5D9-C924-4108-8975-748470CDB689}"/>
            </a:ext>
            <a:ext uri="{147F2762-F138-4A5C-976F-8EAC2B608ADB}">
              <a16:predDERef xmlns:a16="http://schemas.microsoft.com/office/drawing/2014/main" pred="{11CE17CB-6C60-4925-9600-2CEBE3B4BA65}"/>
            </a:ext>
          </a:extLst>
        </xdr:cNvPr>
        <xdr:cNvSpPr txBox="1"/>
      </xdr:nvSpPr>
      <xdr:spPr>
        <a:xfrm>
          <a:off x="21310147" y="17892032"/>
          <a:ext cx="1834620" cy="659850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znana jest łączna ilość energii cieplnej, należy wprowadzić ją bezpośrednio</a:t>
          </a:r>
          <a:endParaRPr lang="pl-PL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881063</xdr:colOff>
      <xdr:row>71</xdr:row>
      <xdr:rowOff>11906</xdr:rowOff>
    </xdr:from>
    <xdr:to>
      <xdr:col>12</xdr:col>
      <xdr:colOff>677334</xdr:colOff>
      <xdr:row>77</xdr:row>
      <xdr:rowOff>89694</xdr:rowOff>
    </xdr:to>
    <xdr:cxnSp macro="">
      <xdr:nvCxnSpPr>
        <xdr:cNvPr id="66" name="Gerade Verbindung mit Pfeil 51">
          <a:extLst>
            <a:ext uri="{FF2B5EF4-FFF2-40B4-BE49-F238E27FC236}">
              <a16:creationId xmlns:a16="http://schemas.microsoft.com/office/drawing/2014/main" id="{437ABFAD-2C2B-4EF8-9736-843ADA445B6C}"/>
            </a:ext>
          </a:extLst>
        </xdr:cNvPr>
        <xdr:cNvCxnSpPr/>
      </xdr:nvCxnSpPr>
      <xdr:spPr>
        <a:xfrm>
          <a:off x="5988844" y="18585656"/>
          <a:ext cx="13667053" cy="16375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892969</xdr:colOff>
      <xdr:row>71</xdr:row>
      <xdr:rowOff>11906</xdr:rowOff>
    </xdr:from>
    <xdr:to>
      <xdr:col>11</xdr:col>
      <xdr:colOff>593991</xdr:colOff>
      <xdr:row>77</xdr:row>
      <xdr:rowOff>65881</xdr:rowOff>
    </xdr:to>
    <xdr:cxnSp macro="">
      <xdr:nvCxnSpPr>
        <xdr:cNvPr id="65" name="Gerade Verbindung mit Pfeil 51">
          <a:extLst>
            <a:ext uri="{FF2B5EF4-FFF2-40B4-BE49-F238E27FC236}">
              <a16:creationId xmlns:a16="http://schemas.microsoft.com/office/drawing/2014/main" id="{B1A345BA-B08A-4CDA-9972-9C7B7435A182}"/>
            </a:ext>
          </a:extLst>
        </xdr:cNvPr>
        <xdr:cNvCxnSpPr/>
      </xdr:nvCxnSpPr>
      <xdr:spPr>
        <a:xfrm>
          <a:off x="6000750" y="18585656"/>
          <a:ext cx="12190679" cy="16136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845344</xdr:colOff>
      <xdr:row>71</xdr:row>
      <xdr:rowOff>0</xdr:rowOff>
    </xdr:from>
    <xdr:to>
      <xdr:col>9</xdr:col>
      <xdr:colOff>534460</xdr:colOff>
      <xdr:row>77</xdr:row>
      <xdr:rowOff>113506</xdr:rowOff>
    </xdr:to>
    <xdr:cxnSp macro="">
      <xdr:nvCxnSpPr>
        <xdr:cNvPr id="63" name="Gerade Verbindung mit Pfeil 51">
          <a:extLst>
            <a:ext uri="{FF2B5EF4-FFF2-40B4-BE49-F238E27FC236}">
              <a16:creationId xmlns:a16="http://schemas.microsoft.com/office/drawing/2014/main" id="{0F160FE3-375A-488D-9BAA-367E31CD2938}"/>
            </a:ext>
          </a:extLst>
        </xdr:cNvPr>
        <xdr:cNvCxnSpPr/>
      </xdr:nvCxnSpPr>
      <xdr:spPr>
        <a:xfrm>
          <a:off x="5953125" y="18573750"/>
          <a:ext cx="9416523" cy="1673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797719</xdr:colOff>
      <xdr:row>71</xdr:row>
      <xdr:rowOff>23812</xdr:rowOff>
    </xdr:from>
    <xdr:to>
      <xdr:col>10</xdr:col>
      <xdr:colOff>451116</xdr:colOff>
      <xdr:row>77</xdr:row>
      <xdr:rowOff>89694</xdr:rowOff>
    </xdr:to>
    <xdr:cxnSp macro="">
      <xdr:nvCxnSpPr>
        <xdr:cNvPr id="64" name="Gerade Verbindung mit Pfeil 51">
          <a:extLst>
            <a:ext uri="{FF2B5EF4-FFF2-40B4-BE49-F238E27FC236}">
              <a16:creationId xmlns:a16="http://schemas.microsoft.com/office/drawing/2014/main" id="{DB79E577-E0F4-411F-BC36-5891145DCCF5}"/>
            </a:ext>
          </a:extLst>
        </xdr:cNvPr>
        <xdr:cNvCxnSpPr/>
      </xdr:nvCxnSpPr>
      <xdr:spPr>
        <a:xfrm>
          <a:off x="5905500" y="18597562"/>
          <a:ext cx="10761929" cy="16256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570921</xdr:colOff>
      <xdr:row>44</xdr:row>
      <xdr:rowOff>30729</xdr:rowOff>
    </xdr:from>
    <xdr:to>
      <xdr:col>9</xdr:col>
      <xdr:colOff>774247</xdr:colOff>
      <xdr:row>45</xdr:row>
      <xdr:rowOff>159871</xdr:rowOff>
    </xdr:to>
    <xdr:sp macro="" textlink="">
      <xdr:nvSpPr>
        <xdr:cNvPr id="46" name="Pfeil nach unten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 flipV="1">
          <a:off x="15658521" y="11547815"/>
          <a:ext cx="203326" cy="325085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783815</xdr:colOff>
      <xdr:row>44</xdr:row>
      <xdr:rowOff>56072</xdr:rowOff>
    </xdr:from>
    <xdr:to>
      <xdr:col>10</xdr:col>
      <xdr:colOff>987141</xdr:colOff>
      <xdr:row>45</xdr:row>
      <xdr:rowOff>185214</xdr:rowOff>
    </xdr:to>
    <xdr:sp macro="" textlink="">
      <xdr:nvSpPr>
        <xdr:cNvPr id="47" name="Pfeil nach unten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 flipV="1">
          <a:off x="17286558" y="11573158"/>
          <a:ext cx="203326" cy="325085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89680</xdr:colOff>
      <xdr:row>12</xdr:row>
      <xdr:rowOff>32031</xdr:rowOff>
    </xdr:from>
    <xdr:to>
      <xdr:col>6</xdr:col>
      <xdr:colOff>293006</xdr:colOff>
      <xdr:row>13</xdr:row>
      <xdr:rowOff>175176</xdr:rowOff>
    </xdr:to>
    <xdr:sp macro="" textlink="">
      <xdr:nvSpPr>
        <xdr:cNvPr id="53" name="Pfeil nach unten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 flipV="1">
          <a:off x="10781493" y="3925375"/>
          <a:ext cx="203326" cy="321739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1171845</xdr:colOff>
      <xdr:row>12</xdr:row>
      <xdr:rowOff>26534</xdr:rowOff>
    </xdr:from>
    <xdr:to>
      <xdr:col>4</xdr:col>
      <xdr:colOff>1375171</xdr:colOff>
      <xdr:row>13</xdr:row>
      <xdr:rowOff>172061</xdr:rowOff>
    </xdr:to>
    <xdr:sp macro="" textlink="">
      <xdr:nvSpPr>
        <xdr:cNvPr id="40" name="Pfeil nach unten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 flipV="1">
          <a:off x="9101408" y="3919878"/>
          <a:ext cx="203326" cy="324121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586807</xdr:colOff>
      <xdr:row>50</xdr:row>
      <xdr:rowOff>6463</xdr:rowOff>
    </xdr:from>
    <xdr:to>
      <xdr:col>7</xdr:col>
      <xdr:colOff>792645</xdr:colOff>
      <xdr:row>51</xdr:row>
      <xdr:rowOff>99983</xdr:rowOff>
    </xdr:to>
    <xdr:sp macro="" textlink="">
      <xdr:nvSpPr>
        <xdr:cNvPr id="17" name="Pfeil nach unt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2659745" y="12472307"/>
          <a:ext cx="205838" cy="438801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587828</xdr:colOff>
      <xdr:row>50</xdr:row>
      <xdr:rowOff>34699</xdr:rowOff>
    </xdr:from>
    <xdr:to>
      <xdr:col>9</xdr:col>
      <xdr:colOff>793666</xdr:colOff>
      <xdr:row>51</xdr:row>
      <xdr:rowOff>133662</xdr:rowOff>
    </xdr:to>
    <xdr:sp macro="" textlink="">
      <xdr:nvSpPr>
        <xdr:cNvPr id="18" name="Pfeil nach unten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5423016" y="12500543"/>
          <a:ext cx="205838" cy="444244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586807</xdr:colOff>
      <xdr:row>50</xdr:row>
      <xdr:rowOff>9865</xdr:rowOff>
    </xdr:from>
    <xdr:to>
      <xdr:col>11</xdr:col>
      <xdr:colOff>792645</xdr:colOff>
      <xdr:row>51</xdr:row>
      <xdr:rowOff>108828</xdr:rowOff>
    </xdr:to>
    <xdr:sp macro="" textlink="">
      <xdr:nvSpPr>
        <xdr:cNvPr id="19" name="Pfeil nach unten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8184245" y="12475709"/>
          <a:ext cx="205838" cy="444244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633072</xdr:colOff>
      <xdr:row>6</xdr:row>
      <xdr:rowOff>176552</xdr:rowOff>
    </xdr:from>
    <xdr:to>
      <xdr:col>14</xdr:col>
      <xdr:colOff>838910</xdr:colOff>
      <xdr:row>7</xdr:row>
      <xdr:rowOff>25144</xdr:rowOff>
    </xdr:to>
    <xdr:sp macro="" textlink="">
      <xdr:nvSpPr>
        <xdr:cNvPr id="13" name="Pfeil nach unt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2373885" y="1629115"/>
          <a:ext cx="205838" cy="443904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603476</xdr:colOff>
      <xdr:row>6</xdr:row>
      <xdr:rowOff>206148</xdr:rowOff>
    </xdr:from>
    <xdr:to>
      <xdr:col>11</xdr:col>
      <xdr:colOff>809314</xdr:colOff>
      <xdr:row>7</xdr:row>
      <xdr:rowOff>54740</xdr:rowOff>
    </xdr:to>
    <xdr:sp macro="" textlink="">
      <xdr:nvSpPr>
        <xdr:cNvPr id="14" name="Pfeil nach unten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8200914" y="1658711"/>
          <a:ext cx="205838" cy="443904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590209</xdr:colOff>
      <xdr:row>6</xdr:row>
      <xdr:rowOff>188458</xdr:rowOff>
    </xdr:from>
    <xdr:to>
      <xdr:col>8</xdr:col>
      <xdr:colOff>796047</xdr:colOff>
      <xdr:row>7</xdr:row>
      <xdr:rowOff>37050</xdr:rowOff>
    </xdr:to>
    <xdr:sp macro="" textlink="">
      <xdr:nvSpPr>
        <xdr:cNvPr id="15" name="Pfeil nach unten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4044272" y="1641021"/>
          <a:ext cx="205838" cy="443904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566058</xdr:colOff>
      <xdr:row>18</xdr:row>
      <xdr:rowOff>49325</xdr:rowOff>
    </xdr:from>
    <xdr:to>
      <xdr:col>6</xdr:col>
      <xdr:colOff>771896</xdr:colOff>
      <xdr:row>20</xdr:row>
      <xdr:rowOff>5752</xdr:rowOff>
    </xdr:to>
    <xdr:sp macro="" textlink="">
      <xdr:nvSpPr>
        <xdr:cNvPr id="9" name="Pfeil nach unt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114996" y="5014231"/>
          <a:ext cx="205838" cy="444584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587829</xdr:colOff>
      <xdr:row>18</xdr:row>
      <xdr:rowOff>49325</xdr:rowOff>
    </xdr:from>
    <xdr:to>
      <xdr:col>8</xdr:col>
      <xdr:colOff>793667</xdr:colOff>
      <xdr:row>20</xdr:row>
      <xdr:rowOff>5752</xdr:rowOff>
    </xdr:to>
    <xdr:sp macro="" textlink="">
      <xdr:nvSpPr>
        <xdr:cNvPr id="10" name="Pfeil nach unt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3899017" y="5014231"/>
          <a:ext cx="205838" cy="444584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609600</xdr:colOff>
      <xdr:row>18</xdr:row>
      <xdr:rowOff>49325</xdr:rowOff>
    </xdr:from>
    <xdr:to>
      <xdr:col>4</xdr:col>
      <xdr:colOff>815438</xdr:colOff>
      <xdr:row>20</xdr:row>
      <xdr:rowOff>5752</xdr:rowOff>
    </xdr:to>
    <xdr:sp macro="" textlink="">
      <xdr:nvSpPr>
        <xdr:cNvPr id="8" name="Pfeil nach unt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396288" y="5014231"/>
          <a:ext cx="205838" cy="444584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1843633</xdr:colOff>
      <xdr:row>3</xdr:row>
      <xdr:rowOff>496</xdr:rowOff>
    </xdr:to>
    <xdr:pic>
      <xdr:nvPicPr>
        <xdr:cNvPr id="2" name="Picture 2" descr="N:\Kommunaler Umweltschutz\MULTIPLY\Sonstiges\Deliverables\Logo and Powerpoint Schemes\Logo Multiply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3633" cy="864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1085850</xdr:colOff>
      <xdr:row>17</xdr:row>
      <xdr:rowOff>53746</xdr:rowOff>
    </xdr:from>
    <xdr:to>
      <xdr:col>9</xdr:col>
      <xdr:colOff>33897</xdr:colOff>
      <xdr:row>18</xdr:row>
      <xdr:rowOff>231321</xdr:rowOff>
    </xdr:to>
    <xdr:sp macro="" textlink="">
      <xdr:nvSpPr>
        <xdr:cNvPr id="3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  <a:ext uri="{147F2762-F138-4A5C-976F-8EAC2B608ADB}">
              <a16:predDERef xmlns:a16="http://schemas.microsoft.com/office/drawing/2014/main" pred="{00000000-0008-0000-0200-000002000000}"/>
            </a:ext>
          </a:extLst>
        </xdr:cNvPr>
        <xdr:cNvSpPr txBox="1"/>
      </xdr:nvSpPr>
      <xdr:spPr>
        <a:xfrm>
          <a:off x="8746671" y="4829853"/>
          <a:ext cx="7275619" cy="354468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pl-PL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</a:t>
          </a:r>
          <a:r>
            <a:rPr lang="pl-PL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poniższych polach proszę wpisać cele w zakresie redukcji zużycia energii elektrycznej w stosunku do roku bazowego</a:t>
          </a:r>
          <a:r>
            <a:rPr lang="de-DE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w %</a:t>
          </a:r>
          <a:r>
            <a:rPr lang="pl-PL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pl-PL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140833</xdr:colOff>
      <xdr:row>5</xdr:row>
      <xdr:rowOff>198438</xdr:rowOff>
    </xdr:from>
    <xdr:to>
      <xdr:col>15</xdr:col>
      <xdr:colOff>123145</xdr:colOff>
      <xdr:row>6</xdr:row>
      <xdr:rowOff>221364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3594896" y="1150938"/>
          <a:ext cx="9650187" cy="522989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W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poniższych polach proszę wpisać cele w zakresie redukcji zużycia energii elektrycznej w stosunku do roku bazowego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 w %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l-PL">
            <a:solidFill>
              <a:srgbClr val="C00000"/>
            </a:solidFill>
            <a:effectLst/>
          </a:endParaRPr>
        </a:p>
      </xdr:txBody>
    </xdr:sp>
    <xdr:clientData/>
  </xdr:twoCellAnchor>
  <xdr:twoCellAnchor>
    <xdr:from>
      <xdr:col>6</xdr:col>
      <xdr:colOff>707570</xdr:colOff>
      <xdr:row>48</xdr:row>
      <xdr:rowOff>152056</xdr:rowOff>
    </xdr:from>
    <xdr:to>
      <xdr:col>12</xdr:col>
      <xdr:colOff>663007</xdr:colOff>
      <xdr:row>50</xdr:row>
      <xdr:rowOff>108858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2532177" y="12194377"/>
          <a:ext cx="8283009" cy="337802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Proszę wpisać poniżej w % swoje cele redukcji od roku bazowego </a:t>
          </a:r>
          <a:endParaRPr lang="pl-PL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222250</xdr:colOff>
      <xdr:row>65</xdr:row>
      <xdr:rowOff>254001</xdr:rowOff>
    </xdr:from>
    <xdr:to>
      <xdr:col>2</xdr:col>
      <xdr:colOff>1238250</xdr:colOff>
      <xdr:row>65</xdr:row>
      <xdr:rowOff>518337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5492750" y="16906876"/>
          <a:ext cx="1016000" cy="26433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3937000</xdr:colOff>
      <xdr:row>78</xdr:row>
      <xdr:rowOff>778933</xdr:rowOff>
    </xdr:from>
    <xdr:to>
      <xdr:col>2</xdr:col>
      <xdr:colOff>6487</xdr:colOff>
      <xdr:row>80</xdr:row>
      <xdr:rowOff>18802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732867" y="20049066"/>
          <a:ext cx="455220" cy="24740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4191000</xdr:colOff>
      <xdr:row>65</xdr:row>
      <xdr:rowOff>753534</xdr:rowOff>
    </xdr:from>
    <xdr:to>
      <xdr:col>2</xdr:col>
      <xdr:colOff>609601</xdr:colOff>
      <xdr:row>78</xdr:row>
      <xdr:rowOff>668867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H="1">
          <a:off x="4986867" y="16493067"/>
          <a:ext cx="804334" cy="344593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770467</xdr:colOff>
      <xdr:row>71</xdr:row>
      <xdr:rowOff>16934</xdr:rowOff>
    </xdr:from>
    <xdr:to>
      <xdr:col>2</xdr:col>
      <xdr:colOff>778935</xdr:colOff>
      <xdr:row>77</xdr:row>
      <xdr:rowOff>135467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5952067" y="17661467"/>
          <a:ext cx="8468" cy="1371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778933</xdr:colOff>
      <xdr:row>71</xdr:row>
      <xdr:rowOff>16934</xdr:rowOff>
    </xdr:from>
    <xdr:to>
      <xdr:col>3</xdr:col>
      <xdr:colOff>550334</xdr:colOff>
      <xdr:row>77</xdr:row>
      <xdr:rowOff>110067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5960533" y="17661467"/>
          <a:ext cx="1185334" cy="1346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795867</xdr:colOff>
      <xdr:row>71</xdr:row>
      <xdr:rowOff>33867</xdr:rowOff>
    </xdr:from>
    <xdr:to>
      <xdr:col>4</xdr:col>
      <xdr:colOff>635000</xdr:colOff>
      <xdr:row>77</xdr:row>
      <xdr:rowOff>143933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5977467" y="17678400"/>
          <a:ext cx="2667000" cy="136313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770467</xdr:colOff>
      <xdr:row>71</xdr:row>
      <xdr:rowOff>16934</xdr:rowOff>
    </xdr:from>
    <xdr:to>
      <xdr:col>6</xdr:col>
      <xdr:colOff>584200</xdr:colOff>
      <xdr:row>77</xdr:row>
      <xdr:rowOff>127000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5952067" y="17661467"/>
          <a:ext cx="5469466" cy="136313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795867</xdr:colOff>
      <xdr:row>71</xdr:row>
      <xdr:rowOff>8467</xdr:rowOff>
    </xdr:from>
    <xdr:to>
      <xdr:col>5</xdr:col>
      <xdr:colOff>567267</xdr:colOff>
      <xdr:row>77</xdr:row>
      <xdr:rowOff>152400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5977467" y="17653000"/>
          <a:ext cx="4013200" cy="1397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778933</xdr:colOff>
      <xdr:row>71</xdr:row>
      <xdr:rowOff>8467</xdr:rowOff>
    </xdr:from>
    <xdr:to>
      <xdr:col>7</xdr:col>
      <xdr:colOff>677333</xdr:colOff>
      <xdr:row>77</xdr:row>
      <xdr:rowOff>110067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5960533" y="17653000"/>
          <a:ext cx="6968067" cy="13546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778933</xdr:colOff>
      <xdr:row>71</xdr:row>
      <xdr:rowOff>16934</xdr:rowOff>
    </xdr:from>
    <xdr:to>
      <xdr:col>8</xdr:col>
      <xdr:colOff>694267</xdr:colOff>
      <xdr:row>77</xdr:row>
      <xdr:rowOff>118534</xdr:rowOff>
    </xdr:to>
    <xdr:cxnSp macro="">
      <xdr:nvCxnSpPr>
        <xdr:cNvPr id="52" name="Gerade Verbindung mit Pfeil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5960533" y="17661467"/>
          <a:ext cx="8398934" cy="13546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4359259</xdr:colOff>
      <xdr:row>32</xdr:row>
      <xdr:rowOff>97969</xdr:rowOff>
    </xdr:from>
    <xdr:to>
      <xdr:col>8</xdr:col>
      <xdr:colOff>1393373</xdr:colOff>
      <xdr:row>34</xdr:row>
      <xdr:rowOff>8645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5153916" y="8784769"/>
          <a:ext cx="9911914" cy="280790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Bahnschrift Light" panose="020B0502040204020203" pitchFamily="34" charset="0"/>
            </a:rPr>
            <a:t>Proszę wprowadzić</a:t>
          </a:r>
          <a:r>
            <a:rPr lang="pl-PL" sz="1100" baseline="0">
              <a:latin typeface="Bahnschrift Light" panose="020B0502040204020203" pitchFamily="34" charset="0"/>
            </a:rPr>
            <a:t> stosowane w gminie/dzielnicy</a:t>
          </a:r>
          <a:r>
            <a:rPr lang="de-DE" sz="1100">
              <a:latin typeface="Bahnschrift Light" panose="020B0502040204020203" pitchFamily="34" charset="0"/>
            </a:rPr>
            <a:t> typ</a:t>
          </a:r>
          <a:r>
            <a:rPr lang="pl-PL" sz="1100">
              <a:latin typeface="Bahnschrift Light" panose="020B0502040204020203" pitchFamily="34" charset="0"/>
            </a:rPr>
            <a:t>y lamp</a:t>
          </a:r>
          <a:r>
            <a:rPr lang="de-DE" sz="1100">
              <a:latin typeface="Bahnschrift Light" panose="020B0502040204020203" pitchFamily="34" charset="0"/>
            </a:rPr>
            <a:t> oświetlenia ulicznego</a:t>
          </a:r>
          <a:r>
            <a:rPr lang="pl-PL" sz="1100">
              <a:latin typeface="Bahnschrift Light" panose="020B0502040204020203" pitchFamily="34" charset="0"/>
            </a:rPr>
            <a:t> wraz</a:t>
          </a:r>
          <a:r>
            <a:rPr lang="de-DE" sz="1100">
              <a:latin typeface="Bahnschrift Light" panose="020B0502040204020203" pitchFamily="34" charset="0"/>
            </a:rPr>
            <a:t> z odpowiednim czasem świecenia.</a:t>
          </a:r>
        </a:p>
      </xdr:txBody>
    </xdr:sp>
    <xdr:clientData/>
  </xdr:twoCellAnchor>
  <xdr:twoCellAnchor>
    <xdr:from>
      <xdr:col>2</xdr:col>
      <xdr:colOff>591614</xdr:colOff>
      <xdr:row>34</xdr:row>
      <xdr:rowOff>10650</xdr:rowOff>
    </xdr:from>
    <xdr:to>
      <xdr:col>2</xdr:col>
      <xdr:colOff>807671</xdr:colOff>
      <xdr:row>35</xdr:row>
      <xdr:rowOff>26314</xdr:rowOff>
    </xdr:to>
    <xdr:sp macro="" textlink="">
      <xdr:nvSpPr>
        <xdr:cNvPr id="33" name="Pfeil nach unten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5773214" y="9067564"/>
          <a:ext cx="216057" cy="200721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502789</xdr:colOff>
      <xdr:row>73</xdr:row>
      <xdr:rowOff>91851</xdr:rowOff>
    </xdr:from>
    <xdr:to>
      <xdr:col>5</xdr:col>
      <xdr:colOff>1061357</xdr:colOff>
      <xdr:row>75</xdr:row>
      <xdr:rowOff>190500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6721253" y="18978565"/>
          <a:ext cx="4776783" cy="466042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latin typeface="Bahnschrift Light" panose="020B0502040204020203" pitchFamily="34" charset="0"/>
            </a:rPr>
            <a:t>Proszę podzielić całkowite zapotrzebowanie na energię elektryczną na poszczególne źródła energii</a:t>
          </a:r>
          <a:r>
            <a:rPr lang="pl-PL" sz="1100">
              <a:latin typeface="Bahnschrift Light" panose="020B0502040204020203" pitchFamily="34" charset="0"/>
            </a:rPr>
            <a:t>.</a:t>
          </a:r>
          <a:endParaRPr lang="de-DE" sz="1100">
            <a:latin typeface="Bahnschrift Light" panose="020B0502040204020203" pitchFamily="34" charset="0"/>
          </a:endParaRPr>
        </a:p>
      </xdr:txBody>
    </xdr:sp>
    <xdr:clientData/>
  </xdr:twoCellAnchor>
  <xdr:twoCellAnchor>
    <xdr:from>
      <xdr:col>8</xdr:col>
      <xdr:colOff>615516</xdr:colOff>
      <xdr:row>33</xdr:row>
      <xdr:rowOff>174882</xdr:rowOff>
    </xdr:from>
    <xdr:to>
      <xdr:col>8</xdr:col>
      <xdr:colOff>831573</xdr:colOff>
      <xdr:row>35</xdr:row>
      <xdr:rowOff>2650</xdr:rowOff>
    </xdr:to>
    <xdr:sp macro="" textlink="">
      <xdr:nvSpPr>
        <xdr:cNvPr id="37" name="Pfeil nach unten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14287973" y="9046739"/>
          <a:ext cx="216057" cy="197882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783033</xdr:colOff>
      <xdr:row>13</xdr:row>
      <xdr:rowOff>121731</xdr:rowOff>
    </xdr:from>
    <xdr:to>
      <xdr:col>6</xdr:col>
      <xdr:colOff>738186</xdr:colOff>
      <xdr:row>17</xdr:row>
      <xdr:rowOff>11906</xdr:rowOff>
    </xdr:to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8712596" y="4193669"/>
          <a:ext cx="2717403" cy="604550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znan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jest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łączne zużycie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energii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elektrycznej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można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wprowadzić j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bezpośrednio</a:t>
          </a:r>
          <a:endParaRPr lang="pl-PL">
            <a:effectLst/>
          </a:endParaRPr>
        </a:p>
      </xdr:txBody>
    </xdr:sp>
    <xdr:clientData/>
  </xdr:twoCellAnchor>
  <xdr:twoCellAnchor>
    <xdr:from>
      <xdr:col>1</xdr:col>
      <xdr:colOff>4204493</xdr:colOff>
      <xdr:row>29</xdr:row>
      <xdr:rowOff>287</xdr:rowOff>
    </xdr:from>
    <xdr:to>
      <xdr:col>4</xdr:col>
      <xdr:colOff>95250</xdr:colOff>
      <xdr:row>31</xdr:row>
      <xdr:rowOff>92075</xdr:rowOff>
    </xdr:to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6141243" y="7890162"/>
          <a:ext cx="2986882" cy="441038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znan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jest łączn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zużycie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energii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elektrycznej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można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wprowadzić ją bezpośrednio</a:t>
          </a:r>
          <a:endParaRPr lang="pl-PL">
            <a:effectLst/>
          </a:endParaRPr>
        </a:p>
      </xdr:txBody>
    </xdr:sp>
    <xdr:clientData/>
  </xdr:twoCellAnchor>
  <xdr:twoCellAnchor>
    <xdr:from>
      <xdr:col>2</xdr:col>
      <xdr:colOff>500728</xdr:colOff>
      <xdr:row>27</xdr:row>
      <xdr:rowOff>180180</xdr:rowOff>
    </xdr:from>
    <xdr:to>
      <xdr:col>2</xdr:col>
      <xdr:colOff>774741</xdr:colOff>
      <xdr:row>28</xdr:row>
      <xdr:rowOff>170025</xdr:rowOff>
    </xdr:to>
    <xdr:sp macro="" textlink="">
      <xdr:nvSpPr>
        <xdr:cNvPr id="43" name="Pfeil nach unten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 flipV="1">
          <a:off x="5531119" y="7849789"/>
          <a:ext cx="274013" cy="198205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702738</xdr:colOff>
      <xdr:row>27</xdr:row>
      <xdr:rowOff>183752</xdr:rowOff>
    </xdr:from>
    <xdr:to>
      <xdr:col>3</xdr:col>
      <xdr:colOff>976751</xdr:colOff>
      <xdr:row>28</xdr:row>
      <xdr:rowOff>173597</xdr:rowOff>
    </xdr:to>
    <xdr:sp macro="" textlink="">
      <xdr:nvSpPr>
        <xdr:cNvPr id="44" name="Pfeil nach unten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 flipV="1">
          <a:off x="7112269" y="7853361"/>
          <a:ext cx="274013" cy="198205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1102179</xdr:colOff>
      <xdr:row>45</xdr:row>
      <xdr:rowOff>100018</xdr:rowOff>
    </xdr:from>
    <xdr:to>
      <xdr:col>10</xdr:col>
      <xdr:colOff>1279999</xdr:colOff>
      <xdr:row>48</xdr:row>
      <xdr:rowOff>0</xdr:rowOff>
    </xdr:to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14464393" y="11679697"/>
          <a:ext cx="2953677" cy="471482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znan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jest łączn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zużycie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energii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elektrycznej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można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wprowadzić j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bezpośrednio</a:t>
          </a:r>
          <a:endParaRPr lang="pl-PL">
            <a:effectLst/>
          </a:endParaRPr>
        </a:p>
      </xdr:txBody>
    </xdr:sp>
    <xdr:clientData/>
  </xdr:twoCellAnchor>
  <xdr:twoCellAnchor>
    <xdr:from>
      <xdr:col>4</xdr:col>
      <xdr:colOff>1313826</xdr:colOff>
      <xdr:row>61</xdr:row>
      <xdr:rowOff>178317</xdr:rowOff>
    </xdr:from>
    <xdr:to>
      <xdr:col>7</xdr:col>
      <xdr:colOff>85044</xdr:colOff>
      <xdr:row>64</xdr:row>
      <xdr:rowOff>90714</xdr:rowOff>
    </xdr:to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9260397" y="15880960"/>
          <a:ext cx="2935004" cy="619968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znan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jest łączn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zużycie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energii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elektrycznej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można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wprowadzić ją bezpośrednio</a:t>
          </a:r>
          <a:endParaRPr lang="pl-PL">
            <a:effectLst/>
          </a:endParaRPr>
        </a:p>
      </xdr:txBody>
    </xdr:sp>
    <xdr:clientData/>
  </xdr:twoCellAnchor>
  <xdr:twoCellAnchor>
    <xdr:from>
      <xdr:col>5</xdr:col>
      <xdr:colOff>656644</xdr:colOff>
      <xdr:row>60</xdr:row>
      <xdr:rowOff>54600</xdr:rowOff>
    </xdr:from>
    <xdr:to>
      <xdr:col>5</xdr:col>
      <xdr:colOff>868758</xdr:colOff>
      <xdr:row>61</xdr:row>
      <xdr:rowOff>183742</xdr:rowOff>
    </xdr:to>
    <xdr:sp macro="" textlink="">
      <xdr:nvSpPr>
        <xdr:cNvPr id="49" name="Pfeil nach unten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 flipV="1">
          <a:off x="9991144" y="15566743"/>
          <a:ext cx="212114" cy="319642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636120</xdr:colOff>
      <xdr:row>60</xdr:row>
      <xdr:rowOff>44564</xdr:rowOff>
    </xdr:from>
    <xdr:to>
      <xdr:col>6</xdr:col>
      <xdr:colOff>839446</xdr:colOff>
      <xdr:row>61</xdr:row>
      <xdr:rowOff>173706</xdr:rowOff>
    </xdr:to>
    <xdr:sp macro="" textlink="">
      <xdr:nvSpPr>
        <xdr:cNvPr id="51" name="Pfeil nach unten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 flipV="1">
          <a:off x="11358549" y="15556707"/>
          <a:ext cx="203326" cy="319642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615512</xdr:colOff>
      <xdr:row>34</xdr:row>
      <xdr:rowOff>11593</xdr:rowOff>
    </xdr:from>
    <xdr:to>
      <xdr:col>7</xdr:col>
      <xdr:colOff>831569</xdr:colOff>
      <xdr:row>35</xdr:row>
      <xdr:rowOff>24418</xdr:rowOff>
    </xdr:to>
    <xdr:sp macro="" textlink="">
      <xdr:nvSpPr>
        <xdr:cNvPr id="55" name="Pfeil nach unten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12872826" y="9068507"/>
          <a:ext cx="216057" cy="197882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593741</xdr:colOff>
      <xdr:row>34</xdr:row>
      <xdr:rowOff>11590</xdr:rowOff>
    </xdr:from>
    <xdr:to>
      <xdr:col>6</xdr:col>
      <xdr:colOff>809798</xdr:colOff>
      <xdr:row>35</xdr:row>
      <xdr:rowOff>24415</xdr:rowOff>
    </xdr:to>
    <xdr:sp macro="" textlink="">
      <xdr:nvSpPr>
        <xdr:cNvPr id="56" name="Pfeil nach unten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11435912" y="9068504"/>
          <a:ext cx="216057" cy="197882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637280</xdr:colOff>
      <xdr:row>34</xdr:row>
      <xdr:rowOff>22475</xdr:rowOff>
    </xdr:from>
    <xdr:to>
      <xdr:col>5</xdr:col>
      <xdr:colOff>853337</xdr:colOff>
      <xdr:row>35</xdr:row>
      <xdr:rowOff>35300</xdr:rowOff>
    </xdr:to>
    <xdr:sp macro="" textlink="">
      <xdr:nvSpPr>
        <xdr:cNvPr id="57" name="Pfeil nach unten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10064309" y="9079389"/>
          <a:ext cx="216057" cy="197882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615509</xdr:colOff>
      <xdr:row>34</xdr:row>
      <xdr:rowOff>33357</xdr:rowOff>
    </xdr:from>
    <xdr:to>
      <xdr:col>4</xdr:col>
      <xdr:colOff>831566</xdr:colOff>
      <xdr:row>35</xdr:row>
      <xdr:rowOff>46182</xdr:rowOff>
    </xdr:to>
    <xdr:sp macro="" textlink="">
      <xdr:nvSpPr>
        <xdr:cNvPr id="58" name="Pfeil nach unten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8627395" y="9090271"/>
          <a:ext cx="216057" cy="197882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637279</xdr:colOff>
      <xdr:row>34</xdr:row>
      <xdr:rowOff>11581</xdr:rowOff>
    </xdr:from>
    <xdr:to>
      <xdr:col>3</xdr:col>
      <xdr:colOff>853336</xdr:colOff>
      <xdr:row>35</xdr:row>
      <xdr:rowOff>24406</xdr:rowOff>
    </xdr:to>
    <xdr:sp macro="" textlink="">
      <xdr:nvSpPr>
        <xdr:cNvPr id="59" name="Pfeil nach unten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7234022" y="9068495"/>
          <a:ext cx="216057" cy="197882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2968625</xdr:colOff>
      <xdr:row>78</xdr:row>
      <xdr:rowOff>468312</xdr:rowOff>
    </xdr:from>
    <xdr:to>
      <xdr:col>2</xdr:col>
      <xdr:colOff>23750</xdr:colOff>
      <xdr:row>80</xdr:row>
      <xdr:rowOff>13855</xdr:rowOff>
    </xdr:to>
    <xdr:sp macro="" textlink="">
      <xdr:nvSpPr>
        <xdr:cNvPr id="54" name="Ellipse 60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3770313" y="20748625"/>
          <a:ext cx="1523937" cy="29166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390525</xdr:colOff>
      <xdr:row>13</xdr:row>
      <xdr:rowOff>159543</xdr:rowOff>
    </xdr:from>
    <xdr:to>
      <xdr:col>3</xdr:col>
      <xdr:colOff>840998</xdr:colOff>
      <xdr:row>18</xdr:row>
      <xdr:rowOff>85725</xdr:rowOff>
    </xdr:to>
    <xdr:sp macro="" textlink="">
      <xdr:nvSpPr>
        <xdr:cNvPr id="61" name="Textfeld 37">
          <a:extLst>
            <a:ext uri="{FF2B5EF4-FFF2-40B4-BE49-F238E27FC236}">
              <a16:creationId xmlns:a16="http://schemas.microsoft.com/office/drawing/2014/main" id="{A58F7293-5E32-4836-ADAB-3EA93493DCC3}"/>
            </a:ext>
          </a:extLst>
        </xdr:cNvPr>
        <xdr:cNvSpPr txBox="1"/>
      </xdr:nvSpPr>
      <xdr:spPr>
        <a:xfrm>
          <a:off x="5505450" y="4236243"/>
          <a:ext cx="1831598" cy="831057"/>
        </a:xfrm>
        <a:prstGeom prst="rect">
          <a:avLst/>
        </a:prstGeom>
        <a:solidFill>
          <a:sysClr val="window" lastClr="FFFFFF"/>
        </a:solidFill>
        <a:ln w="12700" cmpd="sng">
          <a:solidFill>
            <a:srgbClr val="4472C4">
              <a:lumMod val="75000"/>
            </a:srgbClr>
          </a:solidFill>
          <a:prstDash val="dash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Uśrednione dane na terenie Polski, jeśli znane są dane dla gminy/dzielnicy proszę je wprowadzić</a:t>
          </a:r>
        </a:p>
      </xdr:txBody>
    </xdr:sp>
    <xdr:clientData/>
  </xdr:twoCellAnchor>
  <xdr:twoCellAnchor>
    <xdr:from>
      <xdr:col>3</xdr:col>
      <xdr:colOff>623888</xdr:colOff>
      <xdr:row>12</xdr:row>
      <xdr:rowOff>19050</xdr:rowOff>
    </xdr:from>
    <xdr:to>
      <xdr:col>3</xdr:col>
      <xdr:colOff>827214</xdr:colOff>
      <xdr:row>13</xdr:row>
      <xdr:rowOff>164577</xdr:rowOff>
    </xdr:to>
    <xdr:sp macro="" textlink="">
      <xdr:nvSpPr>
        <xdr:cNvPr id="62" name="Pfeil nach unten 39">
          <a:extLst>
            <a:ext uri="{FF2B5EF4-FFF2-40B4-BE49-F238E27FC236}">
              <a16:creationId xmlns:a16="http://schemas.microsoft.com/office/drawing/2014/main" id="{7DC15565-4990-40B4-89C6-06E5AE81DDF0}"/>
            </a:ext>
          </a:extLst>
        </xdr:cNvPr>
        <xdr:cNvSpPr/>
      </xdr:nvSpPr>
      <xdr:spPr>
        <a:xfrm flipV="1">
          <a:off x="7119938" y="3914775"/>
          <a:ext cx="203326" cy="326502"/>
        </a:xfrm>
        <a:prstGeom prst="downArrow">
          <a:avLst/>
        </a:prstGeom>
        <a:solidFill>
          <a:srgbClr val="4472C4">
            <a:lumMod val="75000"/>
          </a:srgbClr>
        </a:solidFill>
        <a:ln w="12700" cap="flat" cmpd="sng" algn="ctr">
          <a:solidFill>
            <a:srgbClr val="4472C4">
              <a:lumMod val="75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511629</xdr:colOff>
      <xdr:row>52</xdr:row>
      <xdr:rowOff>174172</xdr:rowOff>
    </xdr:from>
    <xdr:to>
      <xdr:col>2</xdr:col>
      <xdr:colOff>723405</xdr:colOff>
      <xdr:row>55</xdr:row>
      <xdr:rowOff>0</xdr:rowOff>
    </xdr:to>
    <xdr:sp macro="" textlink="">
      <xdr:nvSpPr>
        <xdr:cNvPr id="7" name="Pfeil nach unt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788229" y="6226629"/>
          <a:ext cx="211776" cy="402771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500744</xdr:colOff>
      <xdr:row>52</xdr:row>
      <xdr:rowOff>174172</xdr:rowOff>
    </xdr:from>
    <xdr:to>
      <xdr:col>3</xdr:col>
      <xdr:colOff>712520</xdr:colOff>
      <xdr:row>55</xdr:row>
      <xdr:rowOff>0</xdr:rowOff>
    </xdr:to>
    <xdr:sp macro="" textlink="">
      <xdr:nvSpPr>
        <xdr:cNvPr id="8" name="Pfeil nach unt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920344" y="6226629"/>
          <a:ext cx="211776" cy="402771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489857</xdr:colOff>
      <xdr:row>32</xdr:row>
      <xdr:rowOff>0</xdr:rowOff>
    </xdr:from>
    <xdr:to>
      <xdr:col>3</xdr:col>
      <xdr:colOff>701633</xdr:colOff>
      <xdr:row>33</xdr:row>
      <xdr:rowOff>174171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909457" y="4082143"/>
          <a:ext cx="211776" cy="402771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500743</xdr:colOff>
      <xdr:row>31</xdr:row>
      <xdr:rowOff>174171</xdr:rowOff>
    </xdr:from>
    <xdr:to>
      <xdr:col>2</xdr:col>
      <xdr:colOff>712519</xdr:colOff>
      <xdr:row>33</xdr:row>
      <xdr:rowOff>163285</xdr:rowOff>
    </xdr:to>
    <xdr:sp macro="" textlink="">
      <xdr:nvSpPr>
        <xdr:cNvPr id="4" name="Pfeil nach unt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777343" y="4071257"/>
          <a:ext cx="211776" cy="402771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1081633</xdr:colOff>
      <xdr:row>3</xdr:row>
      <xdr:rowOff>496</xdr:rowOff>
    </xdr:to>
    <xdr:pic>
      <xdr:nvPicPr>
        <xdr:cNvPr id="2" name="Picture 2" descr="N:\Kommunaler Umweltschutz\MULTIPLY\Sonstiges\Deliverables\Logo and Powerpoint Schemes\Logo Multiply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4593" cy="84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2351314</xdr:colOff>
      <xdr:row>31</xdr:row>
      <xdr:rowOff>76204</xdr:rowOff>
    </xdr:from>
    <xdr:to>
      <xdr:col>4</xdr:col>
      <xdr:colOff>625927</xdr:colOff>
      <xdr:row>32</xdr:row>
      <xdr:rowOff>176893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113314" y="4321633"/>
          <a:ext cx="2914649" cy="277581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Proszę użyć aktualnych danych krajowych</a:t>
          </a:r>
        </a:p>
      </xdr:txBody>
    </xdr:sp>
    <xdr:clientData/>
  </xdr:twoCellAnchor>
  <xdr:twoCellAnchor>
    <xdr:from>
      <xdr:col>1</xdr:col>
      <xdr:colOff>2285999</xdr:colOff>
      <xdr:row>52</xdr:row>
      <xdr:rowOff>130627</xdr:rowOff>
    </xdr:from>
    <xdr:to>
      <xdr:col>4</xdr:col>
      <xdr:colOff>269197</xdr:colOff>
      <xdr:row>54</xdr:row>
      <xdr:rowOff>21769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080656" y="6183084"/>
          <a:ext cx="2751141" cy="272142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Proszę użyć aktualnych danych krajowych</a:t>
          </a:r>
          <a:endParaRPr lang="pl-PL" sz="1100">
            <a:solidFill>
              <a:schemeClr val="dk1"/>
            </a:solidFill>
            <a:latin typeface="Bahnschrift Light" panose="020B05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</xdr:colOff>
      <xdr:row>30</xdr:row>
      <xdr:rowOff>95250</xdr:rowOff>
    </xdr:from>
    <xdr:to>
      <xdr:col>11</xdr:col>
      <xdr:colOff>0</xdr:colOff>
      <xdr:row>32</xdr:row>
      <xdr:rowOff>163286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7993064" y="4294188"/>
          <a:ext cx="5976936" cy="433161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Proszę wprowadzić przejechany dystans w [</a:t>
          </a:r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km/</a:t>
          </a:r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rok].</a:t>
          </a:r>
          <a:r>
            <a:rPr lang="de-DE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Żółtych</a:t>
          </a:r>
          <a:r>
            <a:rPr lang="pl-PL" sz="1100" baseline="0">
              <a:solidFill>
                <a:schemeClr val="dk1"/>
              </a:solidFill>
              <a:latin typeface="Bahnschrift Light" panose="020B0502040204020203" pitchFamily="34" charset="0"/>
              <a:ea typeface="+mn-ea"/>
              <a:cs typeface="+mn-cs"/>
            </a:rPr>
            <a:t> pól nie należy zostawiać pustych.</a:t>
          </a:r>
          <a:endParaRPr lang="de-DE" sz="1100">
            <a:solidFill>
              <a:schemeClr val="dk1"/>
            </a:solidFill>
            <a:latin typeface="Bahnschrift Light" panose="020B0502040204020203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478971</xdr:colOff>
      <xdr:row>32</xdr:row>
      <xdr:rowOff>195942</xdr:rowOff>
    </xdr:from>
    <xdr:to>
      <xdr:col>6</xdr:col>
      <xdr:colOff>707570</xdr:colOff>
      <xdr:row>34</xdr:row>
      <xdr:rowOff>21772</xdr:rowOff>
    </xdr:to>
    <xdr:sp macro="" textlink="">
      <xdr:nvSpPr>
        <xdr:cNvPr id="10" name="Pfeil nach unt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8327571" y="4669971"/>
          <a:ext cx="228599" cy="250372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478965</xdr:colOff>
      <xdr:row>32</xdr:row>
      <xdr:rowOff>174166</xdr:rowOff>
    </xdr:from>
    <xdr:to>
      <xdr:col>8</xdr:col>
      <xdr:colOff>707564</xdr:colOff>
      <xdr:row>33</xdr:row>
      <xdr:rowOff>195938</xdr:rowOff>
    </xdr:to>
    <xdr:sp macro="" textlink="">
      <xdr:nvSpPr>
        <xdr:cNvPr id="11" name="Pfeil nach unt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0613565" y="4648195"/>
          <a:ext cx="228599" cy="250372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511623</xdr:colOff>
      <xdr:row>32</xdr:row>
      <xdr:rowOff>174164</xdr:rowOff>
    </xdr:from>
    <xdr:to>
      <xdr:col>10</xdr:col>
      <xdr:colOff>740222</xdr:colOff>
      <xdr:row>33</xdr:row>
      <xdr:rowOff>188316</xdr:rowOff>
    </xdr:to>
    <xdr:sp macro="" textlink="">
      <xdr:nvSpPr>
        <xdr:cNvPr id="12" name="Pfeil nach unt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2997537" y="4648193"/>
          <a:ext cx="228599" cy="242752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1081633</xdr:colOff>
      <xdr:row>3</xdr:row>
      <xdr:rowOff>496</xdr:rowOff>
    </xdr:to>
    <xdr:pic>
      <xdr:nvPicPr>
        <xdr:cNvPr id="2" name="Picture 2" descr="N:\Kommunaler Umweltschutz\MULTIPLY\Sonstiges\Deliverables\Logo and Powerpoint Schemes\Logo Multiply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4113" cy="85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</xdr:colOff>
      <xdr:row>37</xdr:row>
      <xdr:rowOff>4647</xdr:rowOff>
    </xdr:from>
    <xdr:to>
      <xdr:col>5</xdr:col>
      <xdr:colOff>254000</xdr:colOff>
      <xdr:row>41</xdr:row>
      <xdr:rowOff>23232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81886" y="8774617"/>
          <a:ext cx="7324431" cy="761999"/>
        </a:xfrm>
        <a:prstGeom prst="rect">
          <a:avLst/>
        </a:prstGeom>
        <a:solidFill>
          <a:schemeClr val="lt1"/>
        </a:solidFill>
        <a:ln w="12700" cmpd="sng">
          <a:solidFill>
            <a:srgbClr val="66AC32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100" b="1" i="0">
              <a:solidFill>
                <a:sysClr val="windowText" lastClr="000000"/>
              </a:solidFill>
              <a:effectLst/>
              <a:latin typeface="Bahnschrift Light" panose="020B0502040204020203" pitchFamily="34" charset="0"/>
              <a:ea typeface="+mn-ea"/>
              <a:cs typeface="+mn-cs"/>
            </a:rPr>
            <a:t>Udział modalny (podział modalny) </a:t>
          </a:r>
          <a:r>
            <a:rPr lang="de-DE" sz="1100" b="0" i="0">
              <a:solidFill>
                <a:sysClr val="windowText" lastClr="000000"/>
              </a:solidFill>
              <a:effectLst/>
              <a:latin typeface="Bahnschrift Light" panose="020B0502040204020203" pitchFamily="34" charset="0"/>
              <a:ea typeface="+mn-ea"/>
              <a:cs typeface="+mn-cs"/>
            </a:rPr>
            <a:t>jest to procentowy udział podróżnych korzystających z danego środka transportu w ogólnym wykorzystaniu transportu na obszarze miejskim. Udział modalny może być mierzony dla określonych rodzajów podróży (np. podróże do pracy) lub dla ogółu wszystkich podróży odbytych w mieście w danym okresie czasu. Dane o udziale modalnym są zazwyczaj uzyskiwane za pomocą ankiet dotyczących podróży.</a:t>
          </a:r>
          <a:endParaRPr lang="de-DE" sz="1100">
            <a:solidFill>
              <a:sysClr val="windowText" lastClr="000000"/>
            </a:solidFill>
            <a:latin typeface="Bahnschrift Light" panose="020B0502040204020203" pitchFamily="34" charset="0"/>
          </a:endParaRPr>
        </a:p>
      </xdr:txBody>
    </xdr:sp>
    <xdr:clientData/>
  </xdr:twoCellAnchor>
  <xdr:twoCellAnchor>
    <xdr:from>
      <xdr:col>0</xdr:col>
      <xdr:colOff>448734</xdr:colOff>
      <xdr:row>6</xdr:row>
      <xdr:rowOff>287868</xdr:rowOff>
    </xdr:from>
    <xdr:to>
      <xdr:col>1</xdr:col>
      <xdr:colOff>2929466</xdr:colOff>
      <xdr:row>8</xdr:row>
      <xdr:rowOff>77439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48734" y="1735978"/>
          <a:ext cx="3278354" cy="780790"/>
        </a:xfrm>
        <a:prstGeom prst="rect">
          <a:avLst/>
        </a:prstGeom>
        <a:solidFill>
          <a:schemeClr val="lt1"/>
        </a:solidFill>
        <a:ln w="12700" cmpd="sng">
          <a:solidFill>
            <a:srgbClr val="7AD34D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Bahnschrift Light" panose="020B0502040204020203" pitchFamily="34" charset="0"/>
            </a:rPr>
            <a:t>W</a:t>
          </a:r>
          <a:r>
            <a:rPr lang="pl-PL" sz="1100" baseline="0">
              <a:latin typeface="Bahnschrift Light" panose="020B0502040204020203" pitchFamily="34" charset="0"/>
            </a:rPr>
            <a:t> tym arkuszu analizowane</a:t>
          </a:r>
          <a:r>
            <a:rPr lang="de-DE" sz="1100">
              <a:latin typeface="Bahnschrift Light" panose="020B0502040204020203" pitchFamily="34" charset="0"/>
            </a:rPr>
            <a:t> </a:t>
          </a:r>
          <a:r>
            <a:rPr lang="pl-PL" sz="1100">
              <a:latin typeface="Bahnschrift Light" panose="020B0502040204020203" pitchFamily="34" charset="0"/>
            </a:rPr>
            <a:t>są</a:t>
          </a:r>
          <a:r>
            <a:rPr lang="pl-PL" sz="1100" baseline="0">
              <a:latin typeface="Bahnschrift Light" panose="020B0502040204020203" pitchFamily="34" charset="0"/>
            </a:rPr>
            <a:t> aspekty</a:t>
          </a:r>
          <a:r>
            <a:rPr lang="de-DE" sz="1100">
              <a:latin typeface="Bahnschrift Light" panose="020B0502040204020203" pitchFamily="34" charset="0"/>
            </a:rPr>
            <a:t>,</a:t>
          </a:r>
          <a:r>
            <a:rPr lang="pl-PL" sz="1100">
              <a:latin typeface="Bahnschrift Light" panose="020B0502040204020203" pitchFamily="34" charset="0"/>
            </a:rPr>
            <a:t> dla</a:t>
          </a:r>
          <a:r>
            <a:rPr lang="de-DE" sz="1100">
              <a:latin typeface="Bahnschrift Light" panose="020B0502040204020203" pitchFamily="34" charset="0"/>
            </a:rPr>
            <a:t> których nie da się łatwo </a:t>
          </a:r>
          <a:r>
            <a:rPr lang="pl-PL" sz="1100">
              <a:latin typeface="Bahnschrift Light" panose="020B0502040204020203" pitchFamily="34" charset="0"/>
            </a:rPr>
            <a:t>wyliczyć</a:t>
          </a:r>
          <a:r>
            <a:rPr lang="pl-PL" sz="1100" baseline="0">
              <a:latin typeface="Bahnschrift Light" panose="020B0502040204020203" pitchFamily="34" charset="0"/>
            </a:rPr>
            <a:t> zużycia energii w k</a:t>
          </a:r>
          <a:r>
            <a:rPr lang="pl-PL" sz="1100">
              <a:latin typeface="Bahnschrift Light" panose="020B0502040204020203" pitchFamily="34" charset="0"/>
            </a:rPr>
            <a:t>W</a:t>
          </a:r>
          <a:r>
            <a:rPr lang="de-DE" sz="1100">
              <a:latin typeface="Bahnschrift Light" panose="020B0502040204020203" pitchFamily="34" charset="0"/>
            </a:rPr>
            <a:t>h lub</a:t>
          </a:r>
          <a:r>
            <a:rPr lang="pl-PL" sz="1100">
              <a:latin typeface="Bahnschrift Light" panose="020B0502040204020203" pitchFamily="34" charset="0"/>
            </a:rPr>
            <a:t> wielkości</a:t>
          </a:r>
          <a:r>
            <a:rPr lang="de-DE" sz="1100">
              <a:latin typeface="Bahnschrift Light" panose="020B0502040204020203" pitchFamily="34" charset="0"/>
            </a:rPr>
            <a:t> emisji CO2</a:t>
          </a:r>
          <a:r>
            <a:rPr lang="pl-PL" sz="1100">
              <a:latin typeface="Bahnschrift Light" panose="020B0502040204020203" pitchFamily="34" charset="0"/>
            </a:rPr>
            <a:t>,</a:t>
          </a:r>
          <a:r>
            <a:rPr lang="pl-PL" sz="1100" baseline="0">
              <a:latin typeface="Bahnschrift Light" panose="020B0502040204020203" pitchFamily="34" charset="0"/>
            </a:rPr>
            <a:t> a które na te wielkości wpływają.</a:t>
          </a:r>
          <a:endParaRPr lang="de-DE" sz="1100">
            <a:latin typeface="Bahnschrift Light" panose="020B0502040204020203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2311400</xdr:colOff>
      <xdr:row>23</xdr:row>
      <xdr:rowOff>1</xdr:rowOff>
    </xdr:from>
    <xdr:to>
      <xdr:col>1</xdr:col>
      <xdr:colOff>2517238</xdr:colOff>
      <xdr:row>25</xdr:row>
      <xdr:rowOff>60260</xdr:rowOff>
    </xdr:to>
    <xdr:sp macro="" textlink="">
      <xdr:nvSpPr>
        <xdr:cNvPr id="8" name="Pfeil nach unt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3107267" y="11243734"/>
          <a:ext cx="205838" cy="441259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1081633</xdr:colOff>
      <xdr:row>3</xdr:row>
      <xdr:rowOff>496</xdr:rowOff>
    </xdr:to>
    <xdr:pic>
      <xdr:nvPicPr>
        <xdr:cNvPr id="2" name="Picture 2" descr="N:\Kommunaler Umweltschutz\MULTIPLY\Sonstiges\Deliverables\Logo and Powerpoint Schemes\Logo Multiply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3633" cy="864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787397</xdr:colOff>
      <xdr:row>20</xdr:row>
      <xdr:rowOff>42333</xdr:rowOff>
    </xdr:from>
    <xdr:to>
      <xdr:col>3</xdr:col>
      <xdr:colOff>137583</xdr:colOff>
      <xdr:row>23</xdr:row>
      <xdr:rowOff>76200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549397" y="4688416"/>
          <a:ext cx="4334936" cy="732367"/>
        </a:xfrm>
        <a:prstGeom prst="rect">
          <a:avLst/>
        </a:prstGeom>
        <a:solidFill>
          <a:schemeClr val="lt1"/>
        </a:solidFill>
        <a:ln w="12700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100">
              <a:latin typeface="Bahnschrift Light" panose="020B0502040204020203" pitchFamily="34" charset="0"/>
            </a:rPr>
            <a:t>Proszę wymienić działania, które</a:t>
          </a:r>
          <a:r>
            <a:rPr lang="pl-PL" sz="1100">
              <a:latin typeface="Bahnschrift Light" panose="020B0502040204020203" pitchFamily="34" charset="0"/>
            </a:rPr>
            <a:t> planują</a:t>
          </a:r>
          <a:r>
            <a:rPr lang="pl-PL" sz="1100" baseline="0">
              <a:latin typeface="Bahnschrift Light" panose="020B0502040204020203" pitchFamily="34" charset="0"/>
            </a:rPr>
            <a:t> zrealizować Państwo w gminie / w dzielnicy, aby</a:t>
          </a:r>
          <a:r>
            <a:rPr lang="de-DE" sz="1100">
              <a:latin typeface="Bahnschrift Light" panose="020B0502040204020203" pitchFamily="34" charset="0"/>
            </a:rPr>
            <a:t> </a:t>
          </a:r>
          <a:r>
            <a:rPr lang="pl-PL" sz="1100">
              <a:latin typeface="Bahnschrift Light" panose="020B0502040204020203" pitchFamily="34" charset="0"/>
            </a:rPr>
            <a:t>zmniejszyć zużycie</a:t>
          </a:r>
          <a:r>
            <a:rPr lang="pl-PL" sz="1100" baseline="0">
              <a:latin typeface="Bahnschrift Light" panose="020B0502040204020203" pitchFamily="34" charset="0"/>
            </a:rPr>
            <a:t> energii oraz </a:t>
          </a:r>
          <a:r>
            <a:rPr lang="de-DE" sz="1100">
              <a:latin typeface="Bahnschrift Light" panose="020B0502040204020203" pitchFamily="34" charset="0"/>
            </a:rPr>
            <a:t>emisji</a:t>
          </a:r>
          <a:r>
            <a:rPr lang="pl-PL" sz="1100">
              <a:latin typeface="Bahnschrift Light" panose="020B0502040204020203" pitchFamily="34" charset="0"/>
            </a:rPr>
            <a:t>ę </a:t>
          </a:r>
          <a:r>
            <a:rPr lang="de-DE" sz="1100">
              <a:latin typeface="Bahnschrift Light" panose="020B0502040204020203" pitchFamily="34" charset="0"/>
            </a:rPr>
            <a:t>CO2</a:t>
          </a:r>
          <a:r>
            <a:rPr lang="pl-PL" sz="1100">
              <a:latin typeface="Bahnschrift Light" panose="020B0502040204020203" pitchFamily="34" charset="0"/>
            </a:rPr>
            <a:t>.</a:t>
          </a:r>
          <a:endParaRPr lang="de-DE" sz="1100">
            <a:latin typeface="Bahnschrift Light" panose="020B0502040204020203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632460</xdr:colOff>
      <xdr:row>88</xdr:row>
      <xdr:rowOff>156210</xdr:rowOff>
    </xdr:from>
    <xdr:to>
      <xdr:col>6</xdr:col>
      <xdr:colOff>0</xdr:colOff>
      <xdr:row>103</xdr:row>
      <xdr:rowOff>34290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10</xdr:row>
      <xdr:rowOff>144780</xdr:rowOff>
    </xdr:from>
    <xdr:to>
      <xdr:col>6</xdr:col>
      <xdr:colOff>0</xdr:colOff>
      <xdr:row>23</xdr:row>
      <xdr:rowOff>99060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665479</xdr:colOff>
      <xdr:row>28</xdr:row>
      <xdr:rowOff>48683</xdr:rowOff>
    </xdr:from>
    <xdr:to>
      <xdr:col>5</xdr:col>
      <xdr:colOff>1075265</xdr:colOff>
      <xdr:row>42</xdr:row>
      <xdr:rowOff>140123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541020</xdr:colOff>
      <xdr:row>47</xdr:row>
      <xdr:rowOff>102870</xdr:rowOff>
    </xdr:from>
    <xdr:to>
      <xdr:col>6</xdr:col>
      <xdr:colOff>0</xdr:colOff>
      <xdr:row>61</xdr:row>
      <xdr:rowOff>179070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609600</xdr:colOff>
      <xdr:row>67</xdr:row>
      <xdr:rowOff>80010</xdr:rowOff>
    </xdr:from>
    <xdr:to>
      <xdr:col>6</xdr:col>
      <xdr:colOff>8467</xdr:colOff>
      <xdr:row>83</xdr:row>
      <xdr:rowOff>15240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285767</xdr:colOff>
      <xdr:row>3</xdr:row>
      <xdr:rowOff>496</xdr:rowOff>
    </xdr:to>
    <xdr:pic>
      <xdr:nvPicPr>
        <xdr:cNvPr id="10" name="Picture 2" descr="N:\Kommunaler Umweltschutz\MULTIPLY\Sonstiges\Deliverables\Logo and Powerpoint Schemes\Logo Multiply.jp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7500" cy="881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ULTIPLY\SECAP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Strategy"/>
      <sheetName val="BEI"/>
      <sheetName val="MEI1"/>
      <sheetName val="MEI2"/>
      <sheetName val="Mitigation Actions"/>
      <sheetName val="BoE"/>
      <sheetName val="Mitigation Report"/>
      <sheetName val="Monitoring Report"/>
      <sheetName val="Adaptation Scoreboard"/>
      <sheetName val="Risks &amp; Vulnerabilities"/>
      <sheetName val="Adaptation Actions"/>
      <sheetName val="Adaptation Report"/>
      <sheetName val="Adaptation Indicators"/>
      <sheetName val="EFs"/>
      <sheetName val="Categories"/>
      <sheetName val="Drop-down Menus"/>
      <sheetName val="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6">
          <cell r="I56">
            <v>2020</v>
          </cell>
        </row>
        <row r="57">
          <cell r="I57">
            <v>2021</v>
          </cell>
        </row>
        <row r="58">
          <cell r="I58">
            <v>2022</v>
          </cell>
        </row>
        <row r="59">
          <cell r="I59">
            <v>2023</v>
          </cell>
        </row>
        <row r="60">
          <cell r="I60">
            <v>2024</v>
          </cell>
        </row>
        <row r="61">
          <cell r="I61">
            <v>2025</v>
          </cell>
        </row>
        <row r="62">
          <cell r="I62">
            <v>2026</v>
          </cell>
        </row>
        <row r="63">
          <cell r="I63">
            <v>2027</v>
          </cell>
        </row>
        <row r="64">
          <cell r="I64">
            <v>2028</v>
          </cell>
        </row>
        <row r="65">
          <cell r="I65">
            <v>2029</v>
          </cell>
        </row>
        <row r="66">
          <cell r="I66">
            <v>2030</v>
          </cell>
        </row>
        <row r="67">
          <cell r="I67">
            <v>2031</v>
          </cell>
        </row>
        <row r="68">
          <cell r="I68">
            <v>2032</v>
          </cell>
        </row>
        <row r="69">
          <cell r="I69">
            <v>2033</v>
          </cell>
        </row>
        <row r="70">
          <cell r="I70">
            <v>2034</v>
          </cell>
        </row>
        <row r="71">
          <cell r="I71">
            <v>2035</v>
          </cell>
        </row>
        <row r="72">
          <cell r="I72">
            <v>2036</v>
          </cell>
        </row>
        <row r="73">
          <cell r="I73">
            <v>2037</v>
          </cell>
        </row>
        <row r="74">
          <cell r="I74">
            <v>2038</v>
          </cell>
        </row>
        <row r="75">
          <cell r="I75">
            <v>2039</v>
          </cell>
        </row>
        <row r="76">
          <cell r="I76">
            <v>2040</v>
          </cell>
        </row>
        <row r="77">
          <cell r="I77">
            <v>2041</v>
          </cell>
        </row>
        <row r="78">
          <cell r="I78">
            <v>2042</v>
          </cell>
        </row>
        <row r="79">
          <cell r="I79">
            <v>2043</v>
          </cell>
        </row>
        <row r="80">
          <cell r="I80">
            <v>2044</v>
          </cell>
        </row>
        <row r="81">
          <cell r="I81">
            <v>2045</v>
          </cell>
        </row>
        <row r="82">
          <cell r="I82">
            <v>2046</v>
          </cell>
        </row>
        <row r="83">
          <cell r="I83">
            <v>2047</v>
          </cell>
        </row>
        <row r="84">
          <cell r="I84">
            <v>2048</v>
          </cell>
        </row>
        <row r="85">
          <cell r="I85">
            <v>2049</v>
          </cell>
        </row>
        <row r="86">
          <cell r="I86">
            <v>2050</v>
          </cell>
        </row>
      </sheetData>
      <sheetData sheetId="17">
        <row r="3">
          <cell r="C3" t="str">
            <v>x</v>
          </cell>
        </row>
        <row r="4">
          <cell r="A4" t="str">
            <v>absolute</v>
          </cell>
          <cell r="G4">
            <v>2031</v>
          </cell>
        </row>
        <row r="5">
          <cell r="A5" t="str">
            <v>per capita</v>
          </cell>
          <cell r="G5">
            <v>2032</v>
          </cell>
        </row>
        <row r="6">
          <cell r="G6">
            <v>2033</v>
          </cell>
        </row>
        <row r="7">
          <cell r="G7">
            <v>2034</v>
          </cell>
        </row>
        <row r="8">
          <cell r="G8">
            <v>2035</v>
          </cell>
        </row>
        <row r="9">
          <cell r="G9">
            <v>2036</v>
          </cell>
        </row>
        <row r="10">
          <cell r="G10">
            <v>2037</v>
          </cell>
        </row>
        <row r="11">
          <cell r="G11">
            <v>2038</v>
          </cell>
        </row>
        <row r="12">
          <cell r="G12">
            <v>2039</v>
          </cell>
        </row>
        <row r="13">
          <cell r="G13">
            <v>2040</v>
          </cell>
        </row>
        <row r="14">
          <cell r="G14">
            <v>2041</v>
          </cell>
        </row>
        <row r="15">
          <cell r="G15">
            <v>2042</v>
          </cell>
        </row>
        <row r="16">
          <cell r="G16">
            <v>2043</v>
          </cell>
        </row>
        <row r="17">
          <cell r="G17">
            <v>2044</v>
          </cell>
        </row>
        <row r="18">
          <cell r="G18">
            <v>2045</v>
          </cell>
        </row>
        <row r="19">
          <cell r="G19">
            <v>2046</v>
          </cell>
        </row>
        <row r="20">
          <cell r="G20">
            <v>2047</v>
          </cell>
        </row>
        <row r="21">
          <cell r="G21">
            <v>2048</v>
          </cell>
        </row>
        <row r="22">
          <cell r="G22">
            <v>2049</v>
          </cell>
        </row>
        <row r="23">
          <cell r="G23">
            <v>2050</v>
          </cell>
        </row>
        <row r="24">
          <cell r="G24">
            <v>2051</v>
          </cell>
        </row>
        <row r="25">
          <cell r="G25">
            <v>2052</v>
          </cell>
        </row>
        <row r="26">
          <cell r="G26">
            <v>2053</v>
          </cell>
        </row>
        <row r="27">
          <cell r="G27">
            <v>2054</v>
          </cell>
        </row>
        <row r="28">
          <cell r="G28">
            <v>2055</v>
          </cell>
        </row>
        <row r="29">
          <cell r="G29">
            <v>2056</v>
          </cell>
        </row>
        <row r="30">
          <cell r="G30">
            <v>2057</v>
          </cell>
        </row>
        <row r="31">
          <cell r="G31">
            <v>2058</v>
          </cell>
        </row>
        <row r="32">
          <cell r="G32">
            <v>2059</v>
          </cell>
        </row>
        <row r="33">
          <cell r="G33">
            <v>2060</v>
          </cell>
        </row>
        <row r="78">
          <cell r="A78">
            <v>1990</v>
          </cell>
          <cell r="B78">
            <v>1990</v>
          </cell>
          <cell r="C78">
            <v>1990</v>
          </cell>
        </row>
        <row r="79">
          <cell r="A79">
            <v>1991</v>
          </cell>
          <cell r="B79">
            <v>1991</v>
          </cell>
          <cell r="C79">
            <v>1991</v>
          </cell>
        </row>
        <row r="80">
          <cell r="A80">
            <v>1992</v>
          </cell>
          <cell r="B80">
            <v>1992</v>
          </cell>
          <cell r="C80">
            <v>1992</v>
          </cell>
        </row>
        <row r="81">
          <cell r="A81">
            <v>1993</v>
          </cell>
          <cell r="B81">
            <v>1993</v>
          </cell>
          <cell r="C81">
            <v>1993</v>
          </cell>
        </row>
        <row r="82">
          <cell r="A82">
            <v>1994</v>
          </cell>
          <cell r="B82">
            <v>1994</v>
          </cell>
          <cell r="C82">
            <v>1994</v>
          </cell>
        </row>
        <row r="83">
          <cell r="A83">
            <v>1995</v>
          </cell>
          <cell r="B83">
            <v>1995</v>
          </cell>
          <cell r="C83">
            <v>1995</v>
          </cell>
        </row>
        <row r="84">
          <cell r="A84">
            <v>1996</v>
          </cell>
          <cell r="B84">
            <v>1996</v>
          </cell>
          <cell r="C84">
            <v>1996</v>
          </cell>
        </row>
        <row r="85">
          <cell r="A85">
            <v>1997</v>
          </cell>
          <cell r="B85">
            <v>1997</v>
          </cell>
          <cell r="C85">
            <v>1997</v>
          </cell>
        </row>
        <row r="86">
          <cell r="A86">
            <v>1998</v>
          </cell>
          <cell r="B86">
            <v>1998</v>
          </cell>
          <cell r="C86">
            <v>1998</v>
          </cell>
        </row>
        <row r="87">
          <cell r="A87">
            <v>1999</v>
          </cell>
          <cell r="B87">
            <v>1999</v>
          </cell>
          <cell r="C87">
            <v>1999</v>
          </cell>
        </row>
        <row r="88">
          <cell r="A88">
            <v>2000</v>
          </cell>
          <cell r="B88">
            <v>2000</v>
          </cell>
          <cell r="C88">
            <v>2000</v>
          </cell>
        </row>
        <row r="89">
          <cell r="A89">
            <v>2001</v>
          </cell>
          <cell r="B89">
            <v>2001</v>
          </cell>
          <cell r="C89">
            <v>2001</v>
          </cell>
        </row>
        <row r="90">
          <cell r="A90">
            <v>2002</v>
          </cell>
          <cell r="B90">
            <v>2002</v>
          </cell>
          <cell r="C90">
            <v>2002</v>
          </cell>
        </row>
        <row r="91">
          <cell r="A91">
            <v>2003</v>
          </cell>
          <cell r="B91">
            <v>2003</v>
          </cell>
          <cell r="C91">
            <v>2003</v>
          </cell>
        </row>
        <row r="92">
          <cell r="A92">
            <v>2004</v>
          </cell>
          <cell r="B92">
            <v>2004</v>
          </cell>
          <cell r="C92">
            <v>2004</v>
          </cell>
        </row>
        <row r="93">
          <cell r="A93">
            <v>2005</v>
          </cell>
          <cell r="B93">
            <v>2005</v>
          </cell>
          <cell r="C93">
            <v>2005</v>
          </cell>
        </row>
        <row r="94">
          <cell r="A94">
            <v>2006</v>
          </cell>
          <cell r="B94">
            <v>2006</v>
          </cell>
          <cell r="C94">
            <v>2006</v>
          </cell>
        </row>
        <row r="95">
          <cell r="A95">
            <v>2007</v>
          </cell>
          <cell r="B95">
            <v>2007</v>
          </cell>
          <cell r="C95">
            <v>2007</v>
          </cell>
        </row>
        <row r="96">
          <cell r="A96">
            <v>2008</v>
          </cell>
          <cell r="B96">
            <v>2008</v>
          </cell>
          <cell r="C96">
            <v>2008</v>
          </cell>
        </row>
        <row r="97">
          <cell r="A97">
            <v>2009</v>
          </cell>
          <cell r="B97">
            <v>2009</v>
          </cell>
          <cell r="C97">
            <v>2009</v>
          </cell>
        </row>
        <row r="98">
          <cell r="A98">
            <v>2010</v>
          </cell>
          <cell r="B98">
            <v>2010</v>
          </cell>
          <cell r="C98">
            <v>2010</v>
          </cell>
        </row>
        <row r="99">
          <cell r="A99">
            <v>2011</v>
          </cell>
          <cell r="B99">
            <v>2011</v>
          </cell>
          <cell r="C99">
            <v>2011</v>
          </cell>
        </row>
        <row r="100">
          <cell r="A100">
            <v>2012</v>
          </cell>
          <cell r="B100">
            <v>2012</v>
          </cell>
          <cell r="C100">
            <v>2012</v>
          </cell>
        </row>
        <row r="101">
          <cell r="A101">
            <v>2013</v>
          </cell>
          <cell r="B101">
            <v>2013</v>
          </cell>
          <cell r="C101">
            <v>2013</v>
          </cell>
        </row>
        <row r="102">
          <cell r="A102">
            <v>2014</v>
          </cell>
          <cell r="B102">
            <v>2014</v>
          </cell>
          <cell r="C102">
            <v>2014</v>
          </cell>
        </row>
        <row r="103">
          <cell r="A103">
            <v>2015</v>
          </cell>
          <cell r="B103">
            <v>2015</v>
          </cell>
          <cell r="C103">
            <v>2015</v>
          </cell>
        </row>
        <row r="104">
          <cell r="A104">
            <v>2016</v>
          </cell>
          <cell r="B104">
            <v>2016</v>
          </cell>
          <cell r="C104">
            <v>2016</v>
          </cell>
        </row>
        <row r="105">
          <cell r="A105">
            <v>2017</v>
          </cell>
          <cell r="B105">
            <v>2017</v>
          </cell>
          <cell r="C105">
            <v>2017</v>
          </cell>
        </row>
        <row r="106">
          <cell r="A106" t="str">
            <v>BAU 2020</v>
          </cell>
          <cell r="B106">
            <v>2018</v>
          </cell>
          <cell r="C106">
            <v>2018</v>
          </cell>
        </row>
        <row r="107">
          <cell r="B107">
            <v>2019</v>
          </cell>
          <cell r="C107">
            <v>2019</v>
          </cell>
        </row>
        <row r="108">
          <cell r="B108">
            <v>2020</v>
          </cell>
          <cell r="C108">
            <v>2020</v>
          </cell>
        </row>
        <row r="109">
          <cell r="B109">
            <v>2021</v>
          </cell>
          <cell r="C109">
            <v>2021</v>
          </cell>
        </row>
        <row r="110">
          <cell r="B110">
            <v>2022</v>
          </cell>
          <cell r="C110">
            <v>2022</v>
          </cell>
        </row>
        <row r="111">
          <cell r="B111">
            <v>2023</v>
          </cell>
          <cell r="C111">
            <v>2023</v>
          </cell>
        </row>
        <row r="112">
          <cell r="B112">
            <v>2024</v>
          </cell>
          <cell r="C112">
            <v>2024</v>
          </cell>
        </row>
        <row r="113">
          <cell r="B113">
            <v>2025</v>
          </cell>
          <cell r="C113">
            <v>2025</v>
          </cell>
        </row>
        <row r="114">
          <cell r="B114" t="str">
            <v>BAU 2030</v>
          </cell>
          <cell r="C114">
            <v>2026</v>
          </cell>
        </row>
        <row r="115">
          <cell r="C115">
            <v>2027</v>
          </cell>
        </row>
        <row r="116">
          <cell r="C116">
            <v>2028</v>
          </cell>
        </row>
        <row r="117">
          <cell r="C117">
            <v>2029</v>
          </cell>
        </row>
        <row r="118">
          <cell r="C118">
            <v>2030</v>
          </cell>
        </row>
        <row r="119">
          <cell r="C119" t="str">
            <v>BAU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ovenantofmayors.eu/index.php?option=com_attachments&amp;task=download&amp;id=32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tat.gov.pl/obszary-tematyczne/srodowisko-energia/energia/zuzycie-energii-w-gospodarstwach-domowych-w-2018-roku,2,4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europarl.europa.eu/news/pl/headlines/society/20190313STO31218/emisje-co2-z-samochodow-fakty-i-liczby-infografika" TargetMode="External"/><Relationship Id="rId7" Type="http://schemas.openxmlformats.org/officeDocument/2006/relationships/hyperlink" Target="http://bape.com.pl/wp-content/uploads/2014/09/Poradnik-stosowania-biopaliw..pdf" TargetMode="External"/><Relationship Id="rId2" Type="http://schemas.openxmlformats.org/officeDocument/2006/relationships/hyperlink" Target="https://dobresklepymotocyklowe.pl/wiedza/10-wiedza/1264-przebieg-motocykla-na-ile-jest-wazny-przy-zakupie-uzywanej-maszyny" TargetMode="External"/><Relationship Id="rId1" Type="http://schemas.openxmlformats.org/officeDocument/2006/relationships/hyperlink" Target="https://www.gov.pl/attachment/9a303458-2e7d-4182-bb7b-bd25706755a0" TargetMode="External"/><Relationship Id="rId6" Type="http://schemas.openxmlformats.org/officeDocument/2006/relationships/hyperlink" Target="https://pgnig.pl/cng/zalety-cng" TargetMode="External"/><Relationship Id="rId5" Type="http://schemas.openxmlformats.org/officeDocument/2006/relationships/hyperlink" Target="https://www.cire.pl/item,134984,13,0,0,0,0,0,moskwikwasilewski-elektromobilnosc-zmniejszy-emisje-co2-w-polsce.html" TargetMode="External"/><Relationship Id="rId4" Type="http://schemas.openxmlformats.org/officeDocument/2006/relationships/hyperlink" Target="https://honda-leszno.pl/pl/samochody/nasza-firma/aktualnosci/706-honda-potwierdza-dane-dotyczace-wielkosci-zuzycia-paliwa-i-emisji-spalin-dla-modelu-cr-v-hybri.html" TargetMode="Externa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0654E"/>
  </sheetPr>
  <dimension ref="A1:AQ159"/>
  <sheetViews>
    <sheetView topLeftCell="A109" zoomScale="70" zoomScaleNormal="70" workbookViewId="0">
      <selection activeCell="I21" sqref="I21"/>
    </sheetView>
  </sheetViews>
  <sheetFormatPr defaultColWidth="11.44140625" defaultRowHeight="14.4" x14ac:dyDescent="0.3"/>
  <cols>
    <col min="1" max="1" width="15.6640625" customWidth="1"/>
    <col min="2" max="2" width="31.44140625" customWidth="1"/>
    <col min="3" max="3" width="36.88671875" customWidth="1"/>
    <col min="4" max="4" width="17.44140625" customWidth="1"/>
    <col min="5" max="6" width="13.6640625" customWidth="1"/>
    <col min="7" max="7" width="16.109375" customWidth="1"/>
    <col min="8" max="8" width="14.33203125" customWidth="1"/>
    <col min="9" max="9" width="25.44140625" customWidth="1"/>
    <col min="10" max="10" width="19.44140625" customWidth="1"/>
    <col min="11" max="12" width="19" customWidth="1"/>
    <col min="15" max="15" width="12.88671875" customWidth="1"/>
    <col min="16" max="16" width="13" customWidth="1"/>
    <col min="18" max="18" width="14.44140625" customWidth="1"/>
  </cols>
  <sheetData>
    <row r="1" spans="1:43" s="15" customFormat="1" x14ac:dyDescent="0.3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43" s="15" customFormat="1" x14ac:dyDescent="0.3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</row>
    <row r="3" spans="1:43" s="15" customFormat="1" ht="39" customHeight="1" x14ac:dyDescent="0.3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</row>
    <row r="4" spans="1:43" s="1" customFormat="1" ht="3.7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43" s="2" customFormat="1" ht="3.7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43" ht="39" customHeight="1" x14ac:dyDescent="0.65">
      <c r="A6" s="387" t="s">
        <v>1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4.6" x14ac:dyDescent="0.4">
      <c r="A7" s="17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34.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28.8" x14ac:dyDescent="0.55000000000000004">
      <c r="A14" s="9"/>
      <c r="B14" s="44" t="s">
        <v>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33" customHeight="1" x14ac:dyDescent="0.3">
      <c r="A15" s="9"/>
      <c r="B15" s="366"/>
      <c r="C15" s="366"/>
      <c r="D15" s="366"/>
      <c r="E15" s="388" t="s">
        <v>444</v>
      </c>
      <c r="F15" s="389"/>
      <c r="G15" s="390"/>
      <c r="H15" s="370" t="s">
        <v>4</v>
      </c>
      <c r="I15" s="371"/>
      <c r="J15" s="372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x14ac:dyDescent="0.3">
      <c r="A16" s="9"/>
      <c r="B16" s="365"/>
      <c r="C16" s="365"/>
      <c r="D16" s="365"/>
      <c r="E16" s="373" t="s">
        <v>5</v>
      </c>
      <c r="F16" s="374"/>
      <c r="G16" s="375"/>
      <c r="H16" s="9"/>
      <c r="I16" s="9"/>
      <c r="J16" s="9"/>
      <c r="K16" s="9"/>
      <c r="L16" s="9"/>
      <c r="M16" s="9"/>
      <c r="N16" s="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x14ac:dyDescent="0.3">
      <c r="A17" s="9"/>
      <c r="B17" s="72"/>
      <c r="C17" s="116"/>
      <c r="D17" s="112"/>
      <c r="E17" s="373" t="s">
        <v>6</v>
      </c>
      <c r="F17" s="374"/>
      <c r="G17" s="375"/>
      <c r="H17" s="9"/>
      <c r="I17" s="9"/>
      <c r="J17" s="9"/>
      <c r="K17" s="9"/>
      <c r="L17" s="9"/>
      <c r="M17" s="9"/>
      <c r="N17" s="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33" customHeight="1" x14ac:dyDescent="0.3">
      <c r="A18" s="9"/>
      <c r="B18" s="376"/>
      <c r="C18" s="377"/>
      <c r="D18" s="377"/>
      <c r="E18" s="391" t="s">
        <v>7</v>
      </c>
      <c r="F18" s="392"/>
      <c r="G18" s="393"/>
      <c r="H18" s="9"/>
      <c r="I18" s="9"/>
      <c r="J18" s="9"/>
      <c r="K18" s="9"/>
      <c r="L18" s="9"/>
      <c r="M18" s="9"/>
      <c r="N18" s="9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x14ac:dyDescent="0.3">
      <c r="A19" s="9"/>
      <c r="B19" s="188"/>
      <c r="C19" s="188"/>
      <c r="D19" s="188"/>
      <c r="E19" s="188"/>
      <c r="F19" s="40"/>
      <c r="G19" s="40"/>
      <c r="H19" s="9"/>
      <c r="I19" s="9"/>
      <c r="J19" s="9"/>
      <c r="K19" s="9"/>
      <c r="L19" s="9"/>
      <c r="M19" s="9"/>
      <c r="N19" s="9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x14ac:dyDescent="0.3">
      <c r="A20" s="9"/>
      <c r="B20" s="9"/>
      <c r="C20" s="9"/>
      <c r="D20" s="9"/>
      <c r="E20" s="373" t="s">
        <v>8</v>
      </c>
      <c r="F20" s="374"/>
      <c r="G20" s="375"/>
      <c r="H20" s="9"/>
      <c r="I20" s="9"/>
      <c r="J20" s="9"/>
      <c r="K20" s="9"/>
      <c r="L20" s="9"/>
      <c r="M20" s="9"/>
      <c r="N20" s="9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x14ac:dyDescent="0.3">
      <c r="A21" s="9"/>
      <c r="B21" s="9"/>
      <c r="C21" s="9"/>
      <c r="D21" s="9"/>
      <c r="E21" s="40"/>
      <c r="F21" s="40"/>
      <c r="G21" s="40"/>
      <c r="H21" s="9"/>
      <c r="I21" s="9"/>
      <c r="J21" s="9"/>
      <c r="K21" s="9"/>
      <c r="L21" s="9"/>
      <c r="M21" s="9"/>
      <c r="N21" s="9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x14ac:dyDescent="0.3">
      <c r="A22" s="9"/>
      <c r="B22" s="9"/>
      <c r="C22" s="9"/>
      <c r="D22" s="9"/>
      <c r="E22" s="40"/>
      <c r="F22" s="40"/>
      <c r="G22" s="40"/>
      <c r="H22" s="9"/>
      <c r="I22" s="9"/>
      <c r="J22" s="9"/>
      <c r="K22" s="9"/>
      <c r="L22" s="9"/>
      <c r="M22" s="9"/>
      <c r="N22" s="9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93.6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37.950000000000003" customHeight="1" x14ac:dyDescent="0.3">
      <c r="A24" s="5"/>
      <c r="B24" s="363" t="s">
        <v>9</v>
      </c>
      <c r="C24" s="363"/>
      <c r="D24" s="363"/>
      <c r="E24" s="363"/>
      <c r="F24" s="363"/>
      <c r="G24" s="363"/>
      <c r="H24" s="9"/>
      <c r="I24" s="9"/>
      <c r="J24" s="9"/>
      <c r="K24" s="9"/>
      <c r="L24" s="9"/>
      <c r="M24" s="9"/>
      <c r="N24" s="9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8" customHeight="1" x14ac:dyDescent="0.3">
      <c r="A25" s="5"/>
      <c r="B25" s="365" t="s">
        <v>10</v>
      </c>
      <c r="C25" s="365"/>
      <c r="D25" s="365"/>
      <c r="E25" s="366"/>
      <c r="F25" s="366"/>
      <c r="G25" s="366"/>
      <c r="H25" s="5"/>
      <c r="I25" s="5"/>
      <c r="J25" s="5"/>
      <c r="K25" s="5"/>
      <c r="L25" s="9"/>
      <c r="M25" s="9"/>
      <c r="N25" s="9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8" customHeight="1" x14ac:dyDescent="0.3">
      <c r="A26" s="5"/>
      <c r="B26" s="364" t="s">
        <v>11</v>
      </c>
      <c r="C26" s="364"/>
      <c r="D26" s="364"/>
      <c r="E26" s="366"/>
      <c r="F26" s="366"/>
      <c r="G26" s="366"/>
      <c r="H26" s="5"/>
      <c r="I26" s="5"/>
      <c r="J26" s="5"/>
      <c r="K26" s="5"/>
      <c r="L26" s="9"/>
      <c r="M26" s="9"/>
      <c r="N26" s="9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8" customHeight="1" x14ac:dyDescent="0.3">
      <c r="A27" s="5"/>
      <c r="B27" s="365" t="s">
        <v>12</v>
      </c>
      <c r="C27" s="365"/>
      <c r="D27" s="365"/>
      <c r="E27" s="366"/>
      <c r="F27" s="366"/>
      <c r="G27" s="366"/>
      <c r="H27" s="5"/>
      <c r="I27" s="5"/>
      <c r="J27" s="5"/>
      <c r="K27" s="5"/>
      <c r="L27" s="9"/>
      <c r="M27" s="9"/>
      <c r="N27" s="9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8" customHeight="1" x14ac:dyDescent="0.3">
      <c r="A28" s="5"/>
      <c r="B28" s="365" t="s">
        <v>13</v>
      </c>
      <c r="C28" s="365"/>
      <c r="D28" s="365"/>
      <c r="E28" s="366"/>
      <c r="F28" s="366"/>
      <c r="G28" s="366"/>
      <c r="H28" s="5"/>
      <c r="I28" s="5"/>
      <c r="J28" s="5"/>
      <c r="K28" s="5"/>
      <c r="L28" s="9"/>
      <c r="M28" s="9"/>
      <c r="N28" s="9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8" customHeight="1" x14ac:dyDescent="0.3">
      <c r="A29" s="5"/>
      <c r="B29" s="364" t="s">
        <v>14</v>
      </c>
      <c r="C29" s="364"/>
      <c r="D29" s="364"/>
      <c r="E29" s="366"/>
      <c r="F29" s="366"/>
      <c r="G29" s="366"/>
      <c r="H29" s="5"/>
      <c r="I29" s="5"/>
      <c r="J29" s="5"/>
      <c r="K29" s="5"/>
      <c r="L29" s="9"/>
      <c r="M29" s="9"/>
      <c r="N29" s="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8" customHeight="1" x14ac:dyDescent="0.3">
      <c r="A30" s="5"/>
      <c r="B30" s="365" t="s">
        <v>15</v>
      </c>
      <c r="C30" s="365"/>
      <c r="D30" s="365"/>
      <c r="E30" s="369"/>
      <c r="F30" s="369"/>
      <c r="G30" s="369"/>
      <c r="H30" s="5"/>
      <c r="I30" s="5"/>
      <c r="J30" s="5"/>
      <c r="K30" s="5"/>
      <c r="L30" s="9"/>
      <c r="M30" s="9"/>
      <c r="N30" s="9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5" customHeight="1" x14ac:dyDescent="0.3">
      <c r="A31" s="5"/>
      <c r="B31" s="10" t="s">
        <v>16</v>
      </c>
      <c r="C31" s="10"/>
      <c r="D31" s="10"/>
      <c r="E31" s="10"/>
      <c r="F31" s="5"/>
      <c r="G31" s="5"/>
      <c r="H31" s="5"/>
      <c r="I31" s="5"/>
      <c r="J31" s="5"/>
      <c r="K31" s="5"/>
      <c r="L31" s="9"/>
      <c r="M31" s="9"/>
      <c r="N31" s="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8" customHeight="1" x14ac:dyDescent="0.3">
      <c r="A32" s="5"/>
      <c r="B32" s="394" t="s">
        <v>17</v>
      </c>
      <c r="C32" s="394"/>
      <c r="D32" s="394"/>
      <c r="E32" s="366"/>
      <c r="F32" s="366"/>
      <c r="G32" s="366"/>
      <c r="H32" s="5"/>
      <c r="I32" s="5"/>
      <c r="J32" s="5"/>
      <c r="K32" s="5"/>
      <c r="L32" s="9"/>
      <c r="M32" s="9"/>
      <c r="N32" s="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8" customHeight="1" x14ac:dyDescent="0.3">
      <c r="A33" s="5"/>
      <c r="B33" s="394" t="s">
        <v>18</v>
      </c>
      <c r="C33" s="394"/>
      <c r="D33" s="394"/>
      <c r="E33" s="369"/>
      <c r="F33" s="369"/>
      <c r="G33" s="36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8" customHeight="1" x14ac:dyDescent="0.3">
      <c r="A34" s="5"/>
      <c r="B34" s="394" t="s">
        <v>19</v>
      </c>
      <c r="C34" s="394"/>
      <c r="D34" s="394"/>
      <c r="E34" s="366"/>
      <c r="F34" s="366"/>
      <c r="G34" s="36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x14ac:dyDescent="0.3">
      <c r="A35" s="5"/>
      <c r="B35" s="5" t="s">
        <v>20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3.5" customHeight="1" x14ac:dyDescent="0.3">
      <c r="A41" s="6"/>
      <c r="B41" s="5"/>
      <c r="C41" s="5"/>
      <c r="D41" s="5"/>
      <c r="E41" s="5"/>
      <c r="F41" s="5"/>
      <c r="G41" s="5"/>
      <c r="H41" s="11"/>
      <c r="I41" s="5"/>
      <c r="J41" s="1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5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5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23" customHeight="1" x14ac:dyDescent="0.3">
      <c r="A44" s="5"/>
      <c r="B44" s="367" t="s">
        <v>21</v>
      </c>
      <c r="C44" s="368"/>
      <c r="D44" s="56" t="s">
        <v>22</v>
      </c>
      <c r="E44" s="56" t="s">
        <v>23</v>
      </c>
      <c r="F44" s="352" t="s">
        <v>24</v>
      </c>
      <c r="G44" s="352" t="s">
        <v>25</v>
      </c>
      <c r="H44" s="352" t="s">
        <v>26</v>
      </c>
      <c r="I44" s="296" t="s">
        <v>27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5" customHeight="1" x14ac:dyDescent="0.3">
      <c r="A45" s="5"/>
      <c r="B45" s="87" t="s">
        <v>28</v>
      </c>
      <c r="C45" s="88"/>
      <c r="D45" s="74"/>
      <c r="E45" s="74"/>
      <c r="F45" s="75"/>
      <c r="G45" s="75"/>
      <c r="H45" s="75"/>
      <c r="I45" s="97">
        <f>SUM(H45)</f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5" customHeight="1" x14ac:dyDescent="0.3">
      <c r="A46" s="5"/>
      <c r="B46" s="88" t="s">
        <v>29</v>
      </c>
      <c r="C46" s="88"/>
      <c r="D46" s="72">
        <f>Ogrzewanie!S78</f>
        <v>0</v>
      </c>
      <c r="E46" s="72">
        <f>Ogrzewanie!S85</f>
        <v>0</v>
      </c>
      <c r="F46" s="72">
        <f>Ogrzewanie!S92</f>
        <v>0</v>
      </c>
      <c r="G46" s="72">
        <f>Ogrzewanie!S99</f>
        <v>0</v>
      </c>
      <c r="H46" s="72">
        <f>Ogrzewanie!S106</f>
        <v>0</v>
      </c>
      <c r="I46" s="9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5" customHeight="1" x14ac:dyDescent="0.3">
      <c r="A47" s="5"/>
      <c r="B47" s="88" t="s">
        <v>30</v>
      </c>
      <c r="C47" s="88"/>
      <c r="D47" s="116">
        <f>'Energia elektryczna'!N83</f>
        <v>0</v>
      </c>
      <c r="E47" s="116">
        <f>'Energia elektryczna'!N92</f>
        <v>0</v>
      </c>
      <c r="F47" s="116">
        <f>'Energia elektryczna'!N101</f>
        <v>0</v>
      </c>
      <c r="G47" s="116">
        <f>'Energia elektryczna'!N110</f>
        <v>0</v>
      </c>
      <c r="H47" s="116">
        <f>'Energia elektryczna'!N119</f>
        <v>0</v>
      </c>
      <c r="I47" s="9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29.4" customHeight="1" x14ac:dyDescent="0.3">
      <c r="A48" s="5"/>
      <c r="B48" s="357" t="s">
        <v>31</v>
      </c>
      <c r="C48" s="358"/>
      <c r="D48" s="97">
        <f>SUM(D46:D47)</f>
        <v>0</v>
      </c>
      <c r="E48" s="97">
        <f t="shared" ref="E48:H48" si="0">SUM(E46:E47)</f>
        <v>0</v>
      </c>
      <c r="F48" s="97">
        <f t="shared" si="0"/>
        <v>0</v>
      </c>
      <c r="G48" s="97">
        <f t="shared" si="0"/>
        <v>0</v>
      </c>
      <c r="H48" s="97">
        <f t="shared" si="0"/>
        <v>0</v>
      </c>
      <c r="I48" s="9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5" customHeight="1" x14ac:dyDescent="0.5">
      <c r="A49" s="5"/>
      <c r="B49" s="218" t="s">
        <v>32</v>
      </c>
      <c r="C49" s="88"/>
      <c r="D49" s="112">
        <f>Mobilność!E73</f>
        <v>0</v>
      </c>
      <c r="E49" s="113">
        <f>Mobilność!F73</f>
        <v>0</v>
      </c>
      <c r="F49" s="114">
        <f>Mobilność!H73</f>
        <v>0</v>
      </c>
      <c r="G49" s="114">
        <f>Mobilność!J73</f>
        <v>0</v>
      </c>
      <c r="H49" s="114">
        <f>Mobilność!L73</f>
        <v>0</v>
      </c>
      <c r="I49" s="95"/>
      <c r="J49" s="111"/>
      <c r="K49" s="111"/>
      <c r="L49" s="11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5" customHeight="1" x14ac:dyDescent="0.35">
      <c r="A50" s="5"/>
      <c r="B50" s="88" t="s">
        <v>33</v>
      </c>
      <c r="C50" s="88"/>
      <c r="D50" s="97">
        <f>SUM(D48:D49)</f>
        <v>0</v>
      </c>
      <c r="E50" s="97">
        <f>SUM(E48:E49)</f>
        <v>0</v>
      </c>
      <c r="F50" s="97">
        <f t="shared" ref="F50:G50" si="1">SUM(F48:F49)</f>
        <v>0</v>
      </c>
      <c r="G50" s="97">
        <f t="shared" si="1"/>
        <v>0</v>
      </c>
      <c r="H50" s="97">
        <f>SUM(H48:H49)</f>
        <v>0</v>
      </c>
      <c r="I50" s="94">
        <f>D50-(SUM('Plan działań'!J30:J34,'Plan działań'!J38:J42,'Plan działań'!J46:J50,'Plan działań'!J54:J58,'Plan działań'!J62:J66,'Plan działań'!J70:J74,'Plan działań'!J78:J82))</f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5" customHeight="1" x14ac:dyDescent="0.35">
      <c r="A51" s="5"/>
      <c r="B51" s="88" t="s">
        <v>34</v>
      </c>
      <c r="C51" s="88"/>
      <c r="D51" s="208">
        <f>IFERROR(SUM(D50/D45),0)</f>
        <v>0</v>
      </c>
      <c r="E51" s="209">
        <f>IFERROR(SUM(E50/E45),0)</f>
        <v>0</v>
      </c>
      <c r="F51" s="209">
        <f>IFERROR(SUM(F50/F45),0)</f>
        <v>0</v>
      </c>
      <c r="G51" s="209">
        <f>IFERROR(SUM(G50/G45),0)</f>
        <v>0</v>
      </c>
      <c r="H51" s="209">
        <f>IFERROR(SUM(H50/H45),0)</f>
        <v>0</v>
      </c>
      <c r="I51" s="209" t="e">
        <f>I50/H45</f>
        <v>#DIV/0!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5" customHeight="1" x14ac:dyDescent="0.35">
      <c r="A52" s="5"/>
      <c r="B52" s="57" t="s">
        <v>35</v>
      </c>
      <c r="C52" s="57"/>
      <c r="D52" s="96"/>
      <c r="E52" s="98">
        <f>IFERROR(SUM((D51-E51)/D51*100),0)</f>
        <v>0</v>
      </c>
      <c r="F52" s="98">
        <f>IFERROR(SUM((D51-F51)/D51*100),0)</f>
        <v>0</v>
      </c>
      <c r="G52" s="98">
        <f>IFERROR(SUM((D51-G51)/D51*100),0)</f>
        <v>0</v>
      </c>
      <c r="H52" s="158">
        <f>IFERROR(SUM((D51-H51)/D51*100),0)</f>
        <v>0</v>
      </c>
      <c r="I52" s="158">
        <f>IFERROR(SUM((D51-I51)/D51*100),0)</f>
        <v>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5" customHeight="1" x14ac:dyDescent="0.3">
      <c r="A53" s="5"/>
      <c r="B53" s="5" t="s">
        <v>36</v>
      </c>
      <c r="C53" s="5"/>
      <c r="D53" s="5"/>
      <c r="E53" s="5"/>
      <c r="F53" s="5"/>
      <c r="G53" s="5"/>
      <c r="H53" s="7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5" customHeight="1" x14ac:dyDescent="0.3">
      <c r="A54" s="5"/>
      <c r="B54" s="5"/>
      <c r="C54" s="5"/>
      <c r="D54" s="5"/>
      <c r="E54" s="5"/>
      <c r="F54" s="5"/>
      <c r="G54" s="5"/>
      <c r="H54" s="7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51" customHeight="1" x14ac:dyDescent="0.3">
      <c r="A55" s="5"/>
      <c r="B55" s="5"/>
      <c r="C55" s="5"/>
      <c r="D55" s="5"/>
      <c r="E55" s="5"/>
      <c r="F55" s="5"/>
      <c r="G55" s="5"/>
      <c r="H55" s="7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5" customHeight="1" x14ac:dyDescent="0.3">
      <c r="A56" s="5"/>
      <c r="B56" s="5"/>
      <c r="C56" s="5"/>
      <c r="D56" s="5"/>
      <c r="E56" s="5"/>
      <c r="F56" s="5"/>
      <c r="G56" s="5"/>
      <c r="H56" s="12"/>
      <c r="I56" s="5"/>
      <c r="J56" s="5"/>
      <c r="K56" s="5"/>
      <c r="L56" s="5"/>
      <c r="M56" s="5"/>
      <c r="N56" s="5"/>
      <c r="O56" s="5"/>
      <c r="P56" s="5"/>
      <c r="Q56" s="5"/>
      <c r="R56" s="5"/>
      <c r="S56" s="258"/>
      <c r="T56" s="258"/>
      <c r="U56" s="258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5" hidden="1" customHeight="1" x14ac:dyDescent="0.3">
      <c r="A57" s="5"/>
      <c r="B57" s="2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82"/>
      <c r="S57" s="283"/>
      <c r="T57" s="355"/>
      <c r="U57" s="35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17" customHeight="1" x14ac:dyDescent="0.3">
      <c r="A58" s="5"/>
      <c r="B58" s="399" t="s">
        <v>37</v>
      </c>
      <c r="C58" s="400"/>
      <c r="D58" s="56" t="s">
        <v>38</v>
      </c>
      <c r="E58" s="56" t="s">
        <v>39</v>
      </c>
      <c r="F58" s="352" t="s">
        <v>40</v>
      </c>
      <c r="G58" s="352" t="s">
        <v>41</v>
      </c>
      <c r="H58" s="352" t="s">
        <v>42</v>
      </c>
      <c r="I58" s="352" t="s">
        <v>43</v>
      </c>
      <c r="J58" s="352" t="s">
        <v>44</v>
      </c>
      <c r="K58" s="118" t="s">
        <v>45</v>
      </c>
      <c r="L58" s="118" t="s">
        <v>46</v>
      </c>
      <c r="M58" s="5"/>
      <c r="N58" s="162"/>
      <c r="O58" s="5"/>
      <c r="P58" s="5"/>
      <c r="Q58" s="5"/>
      <c r="R58" s="282"/>
      <c r="S58" s="284"/>
      <c r="T58" s="355"/>
      <c r="U58" s="35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5" customHeight="1" x14ac:dyDescent="0.3">
      <c r="A59" s="5"/>
      <c r="B59" s="87" t="s">
        <v>28</v>
      </c>
      <c r="C59" s="88"/>
      <c r="D59" s="97">
        <f>SUM(D45)</f>
        <v>0</v>
      </c>
      <c r="E59" s="97">
        <f t="shared" ref="E59:H59" si="2">SUM(E45)</f>
        <v>0</v>
      </c>
      <c r="F59" s="97">
        <f t="shared" si="2"/>
        <v>0</v>
      </c>
      <c r="G59" s="97">
        <f t="shared" si="2"/>
        <v>0</v>
      </c>
      <c r="H59" s="97">
        <f t="shared" si="2"/>
        <v>0</v>
      </c>
      <c r="I59" s="278"/>
      <c r="J59" s="95"/>
      <c r="K59" s="95"/>
      <c r="L59" s="95"/>
      <c r="M59" s="5"/>
      <c r="N59" s="5"/>
      <c r="O59" s="5"/>
      <c r="P59" s="5"/>
      <c r="Q59" s="5"/>
      <c r="R59" s="283"/>
      <c r="S59" s="355"/>
      <c r="T59" s="356"/>
      <c r="U59" s="28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30.6" customHeight="1" x14ac:dyDescent="0.3">
      <c r="A60" s="5"/>
      <c r="B60" s="357" t="s">
        <v>47</v>
      </c>
      <c r="C60" s="358"/>
      <c r="D60" s="64">
        <f>Ogrzewanie!C66</f>
        <v>0</v>
      </c>
      <c r="E60" s="64">
        <f>Ogrzewanie!D66</f>
        <v>0</v>
      </c>
      <c r="F60" s="64">
        <f>Ogrzewanie!E66</f>
        <v>0</v>
      </c>
      <c r="G60" s="64">
        <f>Ogrzewanie!F66</f>
        <v>0</v>
      </c>
      <c r="H60" s="64">
        <f>Ogrzewanie!G66</f>
        <v>0</v>
      </c>
      <c r="I60" s="64">
        <f>D60-H60</f>
        <v>0</v>
      </c>
      <c r="J60" s="158">
        <f>IFERROR(SUM(I60/D60*100),0)</f>
        <v>0</v>
      </c>
      <c r="K60" s="97">
        <f>SUM(D60*(L60/100))</f>
        <v>0</v>
      </c>
      <c r="L60" s="280"/>
      <c r="M60" s="5"/>
      <c r="N60" s="5"/>
      <c r="O60" s="5"/>
      <c r="P60" s="5"/>
      <c r="Q60" s="5"/>
      <c r="R60" s="283"/>
      <c r="S60" s="355"/>
      <c r="T60" s="356"/>
      <c r="U60" s="28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8" customHeight="1" x14ac:dyDescent="0.3">
      <c r="A61" s="5"/>
      <c r="B61" s="353" t="s">
        <v>48</v>
      </c>
      <c r="C61" s="354"/>
      <c r="D61" s="64">
        <f>IFERROR(SUM(D60/D59),0)</f>
        <v>0</v>
      </c>
      <c r="E61" s="64">
        <f>IFERROR(SUM(E60/E59),0)</f>
        <v>0</v>
      </c>
      <c r="F61" s="64">
        <f t="shared" ref="F61:H61" si="3">IFERROR(SUM(F60/F59),0)</f>
        <v>0</v>
      </c>
      <c r="G61" s="64">
        <f t="shared" si="3"/>
        <v>0</v>
      </c>
      <c r="H61" s="64">
        <f t="shared" si="3"/>
        <v>0</v>
      </c>
      <c r="I61" s="64">
        <f t="shared" ref="I61:I65" si="4">D61-H61</f>
        <v>0</v>
      </c>
      <c r="J61" s="158">
        <f>IFERROR(SUM(I61/D61*100),0)</f>
        <v>0</v>
      </c>
      <c r="K61" s="97">
        <f>SUM(D61*(L60/100))</f>
        <v>0</v>
      </c>
      <c r="L61" s="280"/>
      <c r="M61" s="5"/>
      <c r="N61" s="5"/>
      <c r="O61" s="5"/>
      <c r="P61" s="5"/>
      <c r="Q61" s="5"/>
      <c r="R61" s="283"/>
      <c r="S61" s="344"/>
      <c r="T61" s="345"/>
      <c r="U61" s="28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28.5" customHeight="1" x14ac:dyDescent="0.3">
      <c r="A62" s="5"/>
      <c r="B62" s="357" t="s">
        <v>49</v>
      </c>
      <c r="C62" s="358"/>
      <c r="D62" s="46">
        <f>'Energia elektryczna'!C71</f>
        <v>0</v>
      </c>
      <c r="E62" s="46">
        <f>'Energia elektryczna'!D71</f>
        <v>0</v>
      </c>
      <c r="F62" s="46">
        <f>'Energia elektryczna'!E71</f>
        <v>0</v>
      </c>
      <c r="G62" s="46">
        <f>'Energia elektryczna'!F71</f>
        <v>0</v>
      </c>
      <c r="H62" s="46">
        <f>'Energia elektryczna'!G71</f>
        <v>0</v>
      </c>
      <c r="I62" s="46">
        <f t="shared" si="4"/>
        <v>0</v>
      </c>
      <c r="J62" s="158">
        <f>IFERROR(SUM(I62/D62*100),0)</f>
        <v>0</v>
      </c>
      <c r="K62" s="97">
        <f>SUM(D62*(L62/100))</f>
        <v>0</v>
      </c>
      <c r="L62" s="280"/>
      <c r="M62" s="5"/>
      <c r="N62" s="5"/>
      <c r="O62" s="5"/>
      <c r="P62" s="5"/>
      <c r="Q62" s="5"/>
      <c r="R62" s="287"/>
      <c r="S62" s="345"/>
      <c r="T62" s="345"/>
      <c r="U62" s="285"/>
      <c r="V62" s="5"/>
      <c r="W62" s="20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6.5" customHeight="1" x14ac:dyDescent="0.3">
      <c r="A63" s="5"/>
      <c r="B63" s="353" t="s">
        <v>50</v>
      </c>
      <c r="C63" s="354"/>
      <c r="D63" s="46">
        <f>IFERROR(SUM(D62/D59),0)</f>
        <v>0</v>
      </c>
      <c r="E63" s="46">
        <f>IFERROR(SUM(E62/E59),0)</f>
        <v>0</v>
      </c>
      <c r="F63" s="46">
        <f t="shared" ref="F63:H63" si="5">IFERROR(SUM(F62/F59),0)</f>
        <v>0</v>
      </c>
      <c r="G63" s="46">
        <f t="shared" si="5"/>
        <v>0</v>
      </c>
      <c r="H63" s="46">
        <f t="shared" si="5"/>
        <v>0</v>
      </c>
      <c r="I63" s="46">
        <f t="shared" si="4"/>
        <v>0</v>
      </c>
      <c r="J63" s="158">
        <f>IFERROR(SUM(I63/D63*100),0)</f>
        <v>0</v>
      </c>
      <c r="K63" s="97">
        <f>SUM(D63*(L63/100))</f>
        <v>0</v>
      </c>
      <c r="L63" s="280"/>
      <c r="M63" s="5"/>
      <c r="N63" s="5"/>
      <c r="O63" s="5"/>
      <c r="P63" s="5"/>
      <c r="Q63" s="5"/>
      <c r="R63" s="287"/>
      <c r="S63" s="345"/>
      <c r="T63" s="345"/>
      <c r="U63" s="285"/>
      <c r="V63" s="5"/>
      <c r="W63" s="20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28.5" customHeight="1" x14ac:dyDescent="0.3">
      <c r="A64" s="5"/>
      <c r="B64" s="357" t="s">
        <v>51</v>
      </c>
      <c r="C64" s="358"/>
      <c r="D64" s="97">
        <f>SUM(D60,D62)</f>
        <v>0</v>
      </c>
      <c r="E64" s="97">
        <f t="shared" ref="E64:H64" si="6">SUM(E60,E62)</f>
        <v>0</v>
      </c>
      <c r="F64" s="97">
        <f t="shared" si="6"/>
        <v>0</v>
      </c>
      <c r="G64" s="294">
        <f t="shared" si="6"/>
        <v>0</v>
      </c>
      <c r="H64" s="294">
        <f t="shared" si="6"/>
        <v>0</v>
      </c>
      <c r="I64" s="99">
        <f t="shared" si="4"/>
        <v>0</v>
      </c>
      <c r="J64" s="158">
        <f>IFERROR(SUM(I64/D64*100),0)</f>
        <v>0</v>
      </c>
      <c r="K64" s="95"/>
      <c r="L64" s="95"/>
      <c r="M64" s="5"/>
      <c r="N64" s="5"/>
      <c r="O64" s="5"/>
      <c r="P64" s="5"/>
      <c r="Q64" s="5"/>
      <c r="R64" s="288"/>
      <c r="S64" s="345"/>
      <c r="T64" s="345"/>
      <c r="U64" s="286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x14ac:dyDescent="0.3">
      <c r="A65" s="5"/>
      <c r="B65" s="217" t="s">
        <v>52</v>
      </c>
      <c r="C65" s="88"/>
      <c r="D65" s="267">
        <f>Mobilność!E52</f>
        <v>0</v>
      </c>
      <c r="E65" s="268">
        <f>Mobilność!F52</f>
        <v>0</v>
      </c>
      <c r="F65" s="293">
        <f>Mobilność!H52</f>
        <v>0</v>
      </c>
      <c r="G65" s="268">
        <f>Mobilność!J52</f>
        <v>0</v>
      </c>
      <c r="H65" s="268">
        <f>Mobilność!L52</f>
        <v>0</v>
      </c>
      <c r="I65" s="268">
        <f t="shared" si="4"/>
        <v>0</v>
      </c>
      <c r="J65" s="158">
        <f t="shared" ref="J65:J66" si="7">IFERROR(SUM(I65/D65*100),0)</f>
        <v>0</v>
      </c>
      <c r="K65" s="97">
        <f>SUM(D65*(L65/100))</f>
        <v>0</v>
      </c>
      <c r="L65" s="74"/>
      <c r="M65" s="5"/>
      <c r="N65" s="5"/>
      <c r="O65" s="5"/>
      <c r="P65" s="5"/>
      <c r="Q65" s="5"/>
      <c r="R65" s="287"/>
      <c r="S65" s="289"/>
      <c r="T65" s="289"/>
      <c r="U65" s="282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x14ac:dyDescent="0.3">
      <c r="A66" s="5"/>
      <c r="B66" s="217" t="s">
        <v>53</v>
      </c>
      <c r="C66" s="88"/>
      <c r="D66" s="267">
        <f>IFERROR(SUM(D65/D59),0)</f>
        <v>0</v>
      </c>
      <c r="E66" s="267">
        <f t="shared" ref="E66:H66" si="8">IFERROR(SUM(E65/E59),0)</f>
        <v>0</v>
      </c>
      <c r="F66" s="267">
        <f t="shared" si="8"/>
        <v>0</v>
      </c>
      <c r="G66" s="295">
        <f t="shared" si="8"/>
        <v>0</v>
      </c>
      <c r="H66" s="295">
        <f t="shared" si="8"/>
        <v>0</v>
      </c>
      <c r="I66" s="295">
        <f>D66-H66</f>
        <v>0</v>
      </c>
      <c r="J66" s="158">
        <f t="shared" si="7"/>
        <v>0</v>
      </c>
      <c r="K66" s="97">
        <f>SUM(D66*(L66/100))</f>
        <v>0</v>
      </c>
      <c r="L66" s="74"/>
      <c r="M66" s="5"/>
      <c r="N66" s="5"/>
      <c r="O66" s="5"/>
      <c r="P66" s="5"/>
      <c r="Q66" s="5"/>
      <c r="R66" s="287"/>
      <c r="S66" s="289"/>
      <c r="T66" s="289"/>
      <c r="U66" s="282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5" customHeight="1" x14ac:dyDescent="0.3">
      <c r="A67" s="5"/>
      <c r="B67" s="88" t="s">
        <v>54</v>
      </c>
      <c r="C67" s="88"/>
      <c r="D67" s="99">
        <f>SUM(D64:D65)</f>
        <v>0</v>
      </c>
      <c r="E67" s="99">
        <f>SUM(E64:E65)</f>
        <v>0</v>
      </c>
      <c r="F67" s="99">
        <f>SUM(F64:F65)</f>
        <v>0</v>
      </c>
      <c r="G67" s="99">
        <f>SUM(G64:G65)</f>
        <v>0</v>
      </c>
      <c r="H67" s="99">
        <f>SUM(H64:H65)</f>
        <v>0</v>
      </c>
      <c r="I67" s="99">
        <f>D67-H67</f>
        <v>0</v>
      </c>
      <c r="J67" s="95"/>
      <c r="K67" s="95"/>
      <c r="L67" s="95"/>
      <c r="M67" s="5"/>
      <c r="N67" s="5"/>
      <c r="O67" s="5"/>
      <c r="P67" s="5"/>
      <c r="Q67" s="5"/>
      <c r="R67" s="290"/>
      <c r="S67" s="291"/>
      <c r="T67" s="292"/>
      <c r="U67" s="282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5" customHeight="1" x14ac:dyDescent="0.3">
      <c r="A68" s="5"/>
      <c r="B68" s="88" t="s">
        <v>55</v>
      </c>
      <c r="C68" s="88"/>
      <c r="D68" s="208">
        <f t="shared" ref="D68:H68" si="9">IFERROR(SUM(D67/D59),0)</f>
        <v>0</v>
      </c>
      <c r="E68" s="208">
        <f t="shared" si="9"/>
        <v>0</v>
      </c>
      <c r="F68" s="208">
        <f t="shared" si="9"/>
        <v>0</v>
      </c>
      <c r="G68" s="208">
        <f t="shared" si="9"/>
        <v>0</v>
      </c>
      <c r="H68" s="208">
        <f t="shared" si="9"/>
        <v>0</v>
      </c>
      <c r="I68" s="99">
        <f>D68-H68</f>
        <v>0</v>
      </c>
      <c r="J68" s="95"/>
      <c r="K68" s="95"/>
      <c r="L68" s="95"/>
      <c r="M68" s="5"/>
      <c r="N68" s="5"/>
      <c r="O68" s="5"/>
      <c r="P68" s="5"/>
      <c r="Q68" s="5"/>
      <c r="R68" s="283"/>
      <c r="S68" s="283"/>
      <c r="T68" s="283"/>
      <c r="U68" s="282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5" customHeight="1" x14ac:dyDescent="0.3">
      <c r="A69" s="5"/>
      <c r="B69" s="57" t="s">
        <v>56</v>
      </c>
      <c r="C69" s="57"/>
      <c r="D69" s="96"/>
      <c r="E69" s="98">
        <f>IFERROR(SUM((D68-E68)/D68*100),0)</f>
        <v>0</v>
      </c>
      <c r="F69" s="98">
        <f>IFERROR(SUM((D68-F68)/D68*100),0)</f>
        <v>0</v>
      </c>
      <c r="G69" s="98">
        <f>IFERROR(SUM((D68-G68)/D68*100),0)</f>
        <v>0</v>
      </c>
      <c r="H69" s="98">
        <f>IFERROR(SUM((D68-H68)/D68*100),0)</f>
        <v>0</v>
      </c>
      <c r="I69" s="95"/>
      <c r="J69" s="95"/>
      <c r="K69" s="95"/>
      <c r="L69" s="95"/>
      <c r="M69" s="5"/>
      <c r="N69" s="5"/>
      <c r="O69" s="5"/>
      <c r="P69" s="5"/>
      <c r="Q69" s="5"/>
      <c r="R69" s="283"/>
      <c r="S69" s="283"/>
      <c r="T69" s="283"/>
      <c r="U69" s="282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x14ac:dyDescent="0.3">
      <c r="A70" s="5"/>
      <c r="B70" s="20" t="s">
        <v>57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282"/>
      <c r="S70" s="282"/>
      <c r="T70" s="282"/>
      <c r="U70" s="282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x14ac:dyDescent="0.3">
      <c r="A71" s="5"/>
      <c r="B71" s="20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x14ac:dyDescent="0.3">
      <c r="A72" s="5"/>
      <c r="B72" s="2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15" customHeight="1" x14ac:dyDescent="0.3">
      <c r="A73" s="5"/>
      <c r="B73" s="5"/>
      <c r="C73" s="20"/>
      <c r="D73" s="20"/>
      <c r="E73" s="20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5" customHeight="1" x14ac:dyDescent="0.3">
      <c r="A74" s="5"/>
      <c r="B74" s="5"/>
      <c r="C74" s="5"/>
      <c r="D74" s="5"/>
      <c r="E74" s="5"/>
      <c r="F74" s="5"/>
      <c r="G74" s="5"/>
      <c r="H74" s="12"/>
      <c r="I74" s="12"/>
      <c r="J74" s="12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x14ac:dyDescent="0.3">
      <c r="A75" s="5"/>
      <c r="B75" s="5"/>
      <c r="C75" s="5"/>
      <c r="D75" s="5"/>
      <c r="E75" s="5"/>
      <c r="F75" s="5"/>
      <c r="G75" s="5"/>
      <c r="H75" s="73"/>
      <c r="I75" s="12"/>
      <c r="J75" s="12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x14ac:dyDescent="0.3">
      <c r="A76" s="5"/>
      <c r="B76" s="5"/>
      <c r="C76" s="5"/>
      <c r="D76" s="5"/>
      <c r="E76" s="5"/>
      <c r="F76" s="5"/>
      <c r="G76" s="5"/>
      <c r="H76" s="12"/>
      <c r="I76" s="12"/>
      <c r="J76" s="12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8.25" customHeight="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42" customHeight="1" x14ac:dyDescent="0.3">
      <c r="A80" s="5"/>
      <c r="B80" s="399" t="s">
        <v>58</v>
      </c>
      <c r="C80" s="400"/>
      <c r="D80" s="385" t="s">
        <v>59</v>
      </c>
      <c r="E80" s="386"/>
      <c r="F80" s="384" t="s">
        <v>60</v>
      </c>
      <c r="G80" s="384"/>
      <c r="H80" s="384" t="s">
        <v>61</v>
      </c>
      <c r="I80" s="38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30.9" customHeight="1" x14ac:dyDescent="0.3">
      <c r="A81" s="5"/>
      <c r="B81" s="359" t="s">
        <v>62</v>
      </c>
      <c r="C81" s="360"/>
      <c r="D81" s="361"/>
      <c r="E81" s="362"/>
      <c r="F81" s="361"/>
      <c r="G81" s="362"/>
      <c r="H81" s="361"/>
      <c r="I81" s="36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8" customHeight="1" x14ac:dyDescent="0.3">
      <c r="A82" s="5"/>
      <c r="B82" s="107" t="s">
        <v>63</v>
      </c>
      <c r="C82" s="100"/>
      <c r="D82" s="338"/>
      <c r="E82" s="339"/>
      <c r="F82" s="338"/>
      <c r="G82" s="339"/>
      <c r="H82" s="361"/>
      <c r="I82" s="36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5" customHeight="1" x14ac:dyDescent="0.3">
      <c r="A83" s="5"/>
      <c r="B83" s="105" t="s">
        <v>64</v>
      </c>
      <c r="C83" s="104"/>
      <c r="D83" s="338"/>
      <c r="E83" s="339"/>
      <c r="F83" s="338"/>
      <c r="G83" s="339"/>
      <c r="H83" s="361"/>
      <c r="I83" s="36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5" customHeight="1" x14ac:dyDescent="0.3">
      <c r="A84" s="5"/>
      <c r="B84" s="105" t="s">
        <v>65</v>
      </c>
      <c r="C84" s="104"/>
      <c r="D84" s="338"/>
      <c r="E84" s="339"/>
      <c r="F84" s="338"/>
      <c r="G84" s="339"/>
      <c r="H84" s="361"/>
      <c r="I84" s="36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5" customHeight="1" x14ac:dyDescent="0.3">
      <c r="A85" s="5"/>
      <c r="B85" s="210" t="s">
        <v>66</v>
      </c>
      <c r="C85" s="106"/>
      <c r="D85" s="361"/>
      <c r="E85" s="362"/>
      <c r="F85" s="361"/>
      <c r="G85" s="362"/>
      <c r="H85" s="361"/>
      <c r="I85" s="36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30" customHeight="1" x14ac:dyDescent="0.3">
      <c r="A86" s="5"/>
      <c r="B86" s="359" t="s">
        <v>67</v>
      </c>
      <c r="C86" s="360"/>
      <c r="D86" s="338"/>
      <c r="E86" s="339"/>
      <c r="F86" s="338"/>
      <c r="G86" s="339"/>
      <c r="H86" s="361"/>
      <c r="I86" s="36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29.4" customHeight="1" x14ac:dyDescent="0.3">
      <c r="A87" s="5"/>
      <c r="B87" s="359" t="s">
        <v>68</v>
      </c>
      <c r="C87" s="360"/>
      <c r="D87" s="338"/>
      <c r="E87" s="339"/>
      <c r="F87" s="338"/>
      <c r="G87" s="339"/>
      <c r="H87" s="361"/>
      <c r="I87" s="36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8" customHeight="1" x14ac:dyDescent="0.3">
      <c r="A88" s="5"/>
      <c r="B88" s="105" t="s">
        <v>69</v>
      </c>
      <c r="C88" s="106"/>
      <c r="D88" s="361"/>
      <c r="E88" s="362"/>
      <c r="F88" s="361"/>
      <c r="G88" s="362"/>
      <c r="H88" s="361"/>
      <c r="I88" s="36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x14ac:dyDescent="0.3">
      <c r="A89" s="5"/>
      <c r="B89" s="102" t="s">
        <v>70</v>
      </c>
      <c r="C89" s="10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5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5" customHeight="1" x14ac:dyDescent="0.3">
      <c r="A95" s="5"/>
      <c r="B95" s="5"/>
      <c r="C95" s="5"/>
      <c r="D95" s="5"/>
      <c r="E95" s="20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x14ac:dyDescent="0.3">
      <c r="A96" s="5"/>
      <c r="B96" s="12"/>
      <c r="C96" s="12"/>
      <c r="D96" s="1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5" customHeight="1" x14ac:dyDescent="0.3">
      <c r="A97" s="5"/>
      <c r="B97" s="5"/>
      <c r="C97" s="5"/>
      <c r="D97" s="5"/>
      <c r="E97" s="12"/>
      <c r="F97" s="12"/>
      <c r="G97" s="12"/>
      <c r="H97" s="12"/>
      <c r="I97" s="12"/>
      <c r="J97" s="12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34.5" customHeight="1" x14ac:dyDescent="0.3">
      <c r="A98" s="5"/>
      <c r="B98" s="84" t="s">
        <v>71</v>
      </c>
      <c r="C98" s="85"/>
      <c r="D98" s="85"/>
      <c r="E98" s="406" t="s">
        <v>72</v>
      </c>
      <c r="F98" s="406"/>
      <c r="G98" s="406"/>
      <c r="H98" s="381" t="s">
        <v>73</v>
      </c>
      <c r="I98" s="381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8" customHeight="1" x14ac:dyDescent="0.3">
      <c r="A99" s="5"/>
      <c r="B99" s="359" t="s">
        <v>74</v>
      </c>
      <c r="C99" s="402"/>
      <c r="D99" s="360"/>
      <c r="E99" s="395"/>
      <c r="F99" s="396"/>
      <c r="G99" s="396"/>
      <c r="H99" s="379" t="s">
        <v>75</v>
      </c>
      <c r="I99" s="380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8" customHeight="1" x14ac:dyDescent="0.3">
      <c r="A100" s="5"/>
      <c r="B100" s="403" t="s">
        <v>76</v>
      </c>
      <c r="C100" s="404"/>
      <c r="D100" s="405"/>
      <c r="E100" s="397"/>
      <c r="F100" s="398"/>
      <c r="G100" s="398"/>
      <c r="H100" s="379" t="s">
        <v>75</v>
      </c>
      <c r="I100" s="380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8" customHeight="1" x14ac:dyDescent="0.3">
      <c r="A101" s="5"/>
      <c r="B101" s="403" t="s">
        <v>77</v>
      </c>
      <c r="C101" s="404"/>
      <c r="D101" s="405"/>
      <c r="E101" s="397"/>
      <c r="F101" s="398"/>
      <c r="G101" s="398"/>
      <c r="H101" s="379" t="s">
        <v>75</v>
      </c>
      <c r="I101" s="380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8" customHeight="1" x14ac:dyDescent="0.3">
      <c r="A102" s="5"/>
      <c r="B102" s="359" t="s">
        <v>78</v>
      </c>
      <c r="C102" s="402"/>
      <c r="D102" s="360"/>
      <c r="E102" s="397"/>
      <c r="F102" s="398"/>
      <c r="G102" s="398"/>
      <c r="H102" s="379" t="s">
        <v>75</v>
      </c>
      <c r="I102" s="380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5" customHeigh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5.45" customHeight="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28.5" customHeight="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 t="s">
        <v>79</v>
      </c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25.5" customHeight="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 t="s">
        <v>80</v>
      </c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30.75" customHeigh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 t="s">
        <v>81</v>
      </c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51" customHeight="1" x14ac:dyDescent="0.3">
      <c r="A108" s="5"/>
      <c r="B108" s="401" t="s">
        <v>82</v>
      </c>
      <c r="C108" s="401"/>
      <c r="D108" s="401"/>
      <c r="E108" s="401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8" customHeight="1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1:43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</sheetData>
  <mergeCells count="80">
    <mergeCell ref="B108:E108"/>
    <mergeCell ref="B32:D32"/>
    <mergeCell ref="B58:C58"/>
    <mergeCell ref="F85:G85"/>
    <mergeCell ref="E101:G101"/>
    <mergeCell ref="F88:G88"/>
    <mergeCell ref="B99:D99"/>
    <mergeCell ref="B100:D100"/>
    <mergeCell ref="B101:D101"/>
    <mergeCell ref="D88:E88"/>
    <mergeCell ref="E98:G98"/>
    <mergeCell ref="B34:D34"/>
    <mergeCell ref="E33:G33"/>
    <mergeCell ref="B102:D102"/>
    <mergeCell ref="E102:G102"/>
    <mergeCell ref="B86:C86"/>
    <mergeCell ref="H102:I102"/>
    <mergeCell ref="B29:D29"/>
    <mergeCell ref="B27:D27"/>
    <mergeCell ref="B28:D28"/>
    <mergeCell ref="B30:D30"/>
    <mergeCell ref="B33:D33"/>
    <mergeCell ref="E99:G99"/>
    <mergeCell ref="E100:G100"/>
    <mergeCell ref="D85:E85"/>
    <mergeCell ref="B64:C64"/>
    <mergeCell ref="B80:C80"/>
    <mergeCell ref="B81:C81"/>
    <mergeCell ref="H80:I80"/>
    <mergeCell ref="H81:I81"/>
    <mergeCell ref="H82:I82"/>
    <mergeCell ref="H88:I88"/>
    <mergeCell ref="W1:AA3"/>
    <mergeCell ref="H99:I99"/>
    <mergeCell ref="H101:I101"/>
    <mergeCell ref="H98:I98"/>
    <mergeCell ref="H100:I100"/>
    <mergeCell ref="A1:N3"/>
    <mergeCell ref="F80:G80"/>
    <mergeCell ref="D81:E81"/>
    <mergeCell ref="F81:G81"/>
    <mergeCell ref="D80:E80"/>
    <mergeCell ref="A6:V6"/>
    <mergeCell ref="Q1:V3"/>
    <mergeCell ref="E15:G15"/>
    <mergeCell ref="E16:G16"/>
    <mergeCell ref="E17:G17"/>
    <mergeCell ref="E18:G18"/>
    <mergeCell ref="H15:J15"/>
    <mergeCell ref="E20:G20"/>
    <mergeCell ref="B15:D15"/>
    <mergeCell ref="B16:D16"/>
    <mergeCell ref="B18:D18"/>
    <mergeCell ref="B24:G24"/>
    <mergeCell ref="B48:C48"/>
    <mergeCell ref="B26:D26"/>
    <mergeCell ref="B25:D25"/>
    <mergeCell ref="E25:G25"/>
    <mergeCell ref="B44:C44"/>
    <mergeCell ref="E29:G29"/>
    <mergeCell ref="E26:G26"/>
    <mergeCell ref="E28:G28"/>
    <mergeCell ref="E27:G27"/>
    <mergeCell ref="E34:G34"/>
    <mergeCell ref="E30:G30"/>
    <mergeCell ref="E32:G32"/>
    <mergeCell ref="B87:C87"/>
    <mergeCell ref="H83:I83"/>
    <mergeCell ref="H84:I84"/>
    <mergeCell ref="H85:I85"/>
    <mergeCell ref="H86:I86"/>
    <mergeCell ref="H87:I87"/>
    <mergeCell ref="B63:C63"/>
    <mergeCell ref="U57:U58"/>
    <mergeCell ref="T57:T58"/>
    <mergeCell ref="S59:S60"/>
    <mergeCell ref="T59:T60"/>
    <mergeCell ref="B62:C62"/>
    <mergeCell ref="B60:C60"/>
    <mergeCell ref="B61:C61"/>
  </mergeCells>
  <dataValidations count="1">
    <dataValidation type="list" allowBlank="1" showInputMessage="1" showErrorMessage="1" sqref="H99:I102" xr:uid="{00000000-0002-0000-0000-000000000000}">
      <formula1>$AB$105:$AB$107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CR287"/>
  <sheetViews>
    <sheetView topLeftCell="A101" zoomScale="70" zoomScaleNormal="70" workbookViewId="0">
      <selection activeCell="H20" sqref="H20"/>
    </sheetView>
  </sheetViews>
  <sheetFormatPr defaultColWidth="11.44140625" defaultRowHeight="14.4" x14ac:dyDescent="0.3"/>
  <cols>
    <col min="1" max="1" width="26.5546875" customWidth="1"/>
    <col min="2" max="2" width="66.6640625" customWidth="1"/>
    <col min="3" max="14" width="20.6640625" customWidth="1"/>
    <col min="15" max="15" width="21.33203125" customWidth="1"/>
    <col min="16" max="16" width="21.5546875" customWidth="1"/>
    <col min="17" max="20" width="20.6640625" customWidth="1"/>
  </cols>
  <sheetData>
    <row r="1" spans="1:91" s="15" customFormat="1" x14ac:dyDescent="0.3">
      <c r="A1" s="408" t="s">
        <v>83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8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</row>
    <row r="2" spans="1:91" s="15" customFormat="1" x14ac:dyDescent="0.3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</row>
    <row r="3" spans="1:91" s="15" customFormat="1" ht="38.700000000000003" customHeight="1" x14ac:dyDescent="0.3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</row>
    <row r="4" spans="1:91" s="1" customFormat="1" ht="3.75" customHeight="1" x14ac:dyDescent="0.3"/>
    <row r="5" spans="1:91" s="2" customFormat="1" ht="3.75" customHeight="1" x14ac:dyDescent="0.3"/>
    <row r="6" spans="1:91" ht="39" customHeight="1" x14ac:dyDescent="0.65">
      <c r="A6" s="410" t="s">
        <v>84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59.25" customHeight="1" x14ac:dyDescent="0.4">
      <c r="A8" s="120" t="s">
        <v>85</v>
      </c>
      <c r="B8" s="5"/>
      <c r="C8" s="5"/>
      <c r="D8" s="5"/>
      <c r="E8" s="5"/>
      <c r="F8" s="5"/>
      <c r="G8" s="5"/>
      <c r="H8" s="5"/>
      <c r="I8" s="5"/>
      <c r="J8" s="21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15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87" customHeight="1" x14ac:dyDescent="0.3">
      <c r="A10" s="5"/>
      <c r="B10" s="50" t="s">
        <v>86</v>
      </c>
      <c r="C10" s="54" t="s">
        <v>87</v>
      </c>
      <c r="D10" s="108" t="s">
        <v>88</v>
      </c>
      <c r="E10" s="108" t="s">
        <v>89</v>
      </c>
      <c r="F10" s="108" t="s">
        <v>90</v>
      </c>
      <c r="G10" s="108" t="s">
        <v>91</v>
      </c>
      <c r="H10" s="48" t="s">
        <v>92</v>
      </c>
      <c r="I10" s="342" t="s">
        <v>93</v>
      </c>
      <c r="J10" s="49" t="s">
        <v>94</v>
      </c>
      <c r="K10" s="49" t="s">
        <v>95</v>
      </c>
      <c r="L10" s="49" t="s">
        <v>96</v>
      </c>
      <c r="M10" s="49" t="s">
        <v>97</v>
      </c>
      <c r="N10" s="49" t="s">
        <v>98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15" customHeight="1" x14ac:dyDescent="0.3">
      <c r="A11" s="5"/>
      <c r="B11" s="22" t="s">
        <v>99</v>
      </c>
      <c r="C11" s="335"/>
      <c r="D11" s="78"/>
      <c r="E11" s="78"/>
      <c r="F11" s="78"/>
      <c r="G11" s="78"/>
      <c r="H11" s="184">
        <v>255</v>
      </c>
      <c r="I11" s="331">
        <v>76</v>
      </c>
      <c r="J11" s="55">
        <f>C11*H11*I11</f>
        <v>0</v>
      </c>
      <c r="K11" s="55">
        <f>D11*H11*I11</f>
        <v>0</v>
      </c>
      <c r="L11" s="55">
        <f>E11*H11*I11</f>
        <v>0</v>
      </c>
      <c r="M11" s="55">
        <f t="shared" ref="M11:M23" si="0">F11*H11*I11</f>
        <v>0</v>
      </c>
      <c r="N11" s="185">
        <f t="shared" ref="N11:N23" si="1">G11*H11*I11</f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91" ht="25.5" customHeight="1" x14ac:dyDescent="0.3">
      <c r="A12" s="5"/>
      <c r="B12" s="22" t="s">
        <v>100</v>
      </c>
      <c r="C12" s="335"/>
      <c r="D12" s="78"/>
      <c r="E12" s="78"/>
      <c r="F12" s="78"/>
      <c r="G12" s="78"/>
      <c r="H12" s="187">
        <v>140</v>
      </c>
      <c r="I12" s="331">
        <v>76</v>
      </c>
      <c r="J12" s="55">
        <f t="shared" ref="J12:J23" si="2">C12*H12*I12</f>
        <v>0</v>
      </c>
      <c r="K12" s="55">
        <f t="shared" ref="K12:K23" si="3">D12*H12*I12</f>
        <v>0</v>
      </c>
      <c r="L12" s="55">
        <f t="shared" ref="L12:L23" si="4">E12*H12*I12</f>
        <v>0</v>
      </c>
      <c r="M12" s="55">
        <f t="shared" si="0"/>
        <v>0</v>
      </c>
      <c r="N12" s="185">
        <f t="shared" si="1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</row>
    <row r="13" spans="1:91" ht="15" customHeight="1" x14ac:dyDescent="0.3">
      <c r="A13" s="5"/>
      <c r="B13" s="22" t="s">
        <v>101</v>
      </c>
      <c r="C13" s="335"/>
      <c r="D13" s="78"/>
      <c r="E13" s="78"/>
      <c r="F13" s="78"/>
      <c r="G13" s="78"/>
      <c r="H13" s="184">
        <v>185</v>
      </c>
      <c r="I13" s="331">
        <v>91</v>
      </c>
      <c r="J13" s="55">
        <f t="shared" si="2"/>
        <v>0</v>
      </c>
      <c r="K13" s="55">
        <f t="shared" si="3"/>
        <v>0</v>
      </c>
      <c r="L13" s="55">
        <f t="shared" si="4"/>
        <v>0</v>
      </c>
      <c r="M13" s="55">
        <f t="shared" si="0"/>
        <v>0</v>
      </c>
      <c r="N13" s="185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</row>
    <row r="14" spans="1:91" ht="20.399999999999999" customHeight="1" x14ac:dyDescent="0.3">
      <c r="A14" s="5"/>
      <c r="B14" s="22" t="s">
        <v>102</v>
      </c>
      <c r="C14" s="335"/>
      <c r="D14" s="78"/>
      <c r="E14" s="78"/>
      <c r="F14" s="78"/>
      <c r="G14" s="78"/>
      <c r="H14" s="187">
        <v>102</v>
      </c>
      <c r="I14" s="331">
        <v>91</v>
      </c>
      <c r="J14" s="55">
        <f t="shared" si="2"/>
        <v>0</v>
      </c>
      <c r="K14" s="55">
        <f t="shared" si="3"/>
        <v>0</v>
      </c>
      <c r="L14" s="55">
        <f t="shared" si="4"/>
        <v>0</v>
      </c>
      <c r="M14" s="55">
        <f t="shared" si="0"/>
        <v>0</v>
      </c>
      <c r="N14" s="185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</row>
    <row r="15" spans="1:91" ht="15" customHeight="1" x14ac:dyDescent="0.3">
      <c r="A15" s="5"/>
      <c r="B15" s="22" t="s">
        <v>103</v>
      </c>
      <c r="C15" s="335"/>
      <c r="D15" s="78"/>
      <c r="E15" s="78"/>
      <c r="F15" s="78"/>
      <c r="G15" s="78"/>
      <c r="H15" s="184">
        <v>155</v>
      </c>
      <c r="I15" s="331">
        <v>114</v>
      </c>
      <c r="J15" s="55">
        <f t="shared" si="2"/>
        <v>0</v>
      </c>
      <c r="K15" s="55">
        <f t="shared" si="3"/>
        <v>0</v>
      </c>
      <c r="L15" s="55">
        <f t="shared" si="4"/>
        <v>0</v>
      </c>
      <c r="M15" s="55">
        <f t="shared" si="0"/>
        <v>0</v>
      </c>
      <c r="N15" s="185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</row>
    <row r="16" spans="1:91" ht="22.5" customHeight="1" x14ac:dyDescent="0.3">
      <c r="A16" s="5"/>
      <c r="B16" s="22" t="s">
        <v>104</v>
      </c>
      <c r="C16" s="335"/>
      <c r="D16" s="78"/>
      <c r="E16" s="78"/>
      <c r="F16" s="78"/>
      <c r="G16" s="78"/>
      <c r="H16" s="184">
        <v>85</v>
      </c>
      <c r="I16" s="331">
        <v>114</v>
      </c>
      <c r="J16" s="55">
        <f t="shared" si="2"/>
        <v>0</v>
      </c>
      <c r="K16" s="55">
        <f t="shared" si="3"/>
        <v>0</v>
      </c>
      <c r="L16" s="55">
        <f t="shared" si="4"/>
        <v>0</v>
      </c>
      <c r="M16" s="55">
        <f t="shared" si="0"/>
        <v>0</v>
      </c>
      <c r="N16" s="185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</row>
    <row r="17" spans="1:91" ht="15" customHeight="1" x14ac:dyDescent="0.3">
      <c r="A17" s="5"/>
      <c r="B17" s="22" t="s">
        <v>105</v>
      </c>
      <c r="C17" s="335"/>
      <c r="D17" s="78"/>
      <c r="E17" s="78"/>
      <c r="F17" s="78"/>
      <c r="G17" s="78"/>
      <c r="H17" s="184">
        <v>115</v>
      </c>
      <c r="I17" s="331">
        <v>136</v>
      </c>
      <c r="J17" s="55">
        <f t="shared" si="2"/>
        <v>0</v>
      </c>
      <c r="K17" s="55">
        <f t="shared" si="3"/>
        <v>0</v>
      </c>
      <c r="L17" s="55">
        <f t="shared" si="4"/>
        <v>0</v>
      </c>
      <c r="M17" s="55">
        <f t="shared" si="0"/>
        <v>0</v>
      </c>
      <c r="N17" s="185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</row>
    <row r="18" spans="1:91" ht="15" customHeight="1" x14ac:dyDescent="0.3">
      <c r="A18" s="5"/>
      <c r="B18" s="22" t="s">
        <v>106</v>
      </c>
      <c r="C18" s="335"/>
      <c r="D18" s="78"/>
      <c r="E18" s="78"/>
      <c r="F18" s="78"/>
      <c r="G18" s="78"/>
      <c r="H18" s="331">
        <v>95</v>
      </c>
      <c r="I18" s="331">
        <v>134</v>
      </c>
      <c r="J18" s="55">
        <f t="shared" si="2"/>
        <v>0</v>
      </c>
      <c r="K18" s="55">
        <f t="shared" ref="K18" si="5">D18*H18*I18</f>
        <v>0</v>
      </c>
      <c r="L18" s="55">
        <f t="shared" ref="L18" si="6">E18*H18*I18</f>
        <v>0</v>
      </c>
      <c r="M18" s="55">
        <f t="shared" si="0"/>
        <v>0</v>
      </c>
      <c r="N18" s="185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</row>
    <row r="19" spans="1:91" ht="15" customHeight="1" x14ac:dyDescent="0.3">
      <c r="A19" s="5"/>
      <c r="B19" s="22" t="s">
        <v>107</v>
      </c>
      <c r="C19" s="335"/>
      <c r="D19" s="78"/>
      <c r="E19" s="78"/>
      <c r="F19" s="78"/>
      <c r="G19" s="78"/>
      <c r="H19" s="184">
        <v>60</v>
      </c>
      <c r="I19" s="331">
        <v>146</v>
      </c>
      <c r="J19" s="55">
        <f t="shared" si="2"/>
        <v>0</v>
      </c>
      <c r="K19" s="55">
        <f t="shared" si="3"/>
        <v>0</v>
      </c>
      <c r="L19" s="55">
        <f t="shared" si="4"/>
        <v>0</v>
      </c>
      <c r="M19" s="55">
        <f t="shared" si="0"/>
        <v>0</v>
      </c>
      <c r="N19" s="185">
        <f t="shared" si="1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</row>
    <row r="20" spans="1:91" ht="15" customHeight="1" x14ac:dyDescent="0.3">
      <c r="A20" s="5"/>
      <c r="B20" s="22" t="s">
        <v>108</v>
      </c>
      <c r="C20" s="336"/>
      <c r="D20" s="78"/>
      <c r="E20" s="78"/>
      <c r="F20" s="78"/>
      <c r="G20" s="78"/>
      <c r="H20" s="331">
        <v>150</v>
      </c>
      <c r="I20" s="331">
        <v>67</v>
      </c>
      <c r="J20" s="55">
        <f t="shared" si="2"/>
        <v>0</v>
      </c>
      <c r="K20" s="55">
        <f t="shared" si="3"/>
        <v>0</v>
      </c>
      <c r="L20" s="55">
        <f t="shared" si="4"/>
        <v>0</v>
      </c>
      <c r="M20" s="55">
        <f t="shared" si="0"/>
        <v>0</v>
      </c>
      <c r="N20" s="185">
        <f t="shared" si="1"/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</row>
    <row r="21" spans="1:91" ht="28.5" customHeight="1" x14ac:dyDescent="0.3">
      <c r="A21" s="5"/>
      <c r="B21" s="22" t="s">
        <v>109</v>
      </c>
      <c r="C21" s="336"/>
      <c r="D21" s="78"/>
      <c r="E21" s="78"/>
      <c r="F21" s="78"/>
      <c r="G21" s="78"/>
      <c r="H21" s="216">
        <v>68</v>
      </c>
      <c r="I21" s="331">
        <v>67</v>
      </c>
      <c r="J21" s="55">
        <f t="shared" si="2"/>
        <v>0</v>
      </c>
      <c r="K21" s="55">
        <f t="shared" si="3"/>
        <v>0</v>
      </c>
      <c r="L21" s="55">
        <f t="shared" si="4"/>
        <v>0</v>
      </c>
      <c r="M21" s="55">
        <f t="shared" si="0"/>
        <v>0</v>
      </c>
      <c r="N21" s="155">
        <f t="shared" si="1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</row>
    <row r="22" spans="1:91" ht="15" customHeight="1" x14ac:dyDescent="0.3">
      <c r="A22" s="5"/>
      <c r="B22" s="22" t="s">
        <v>110</v>
      </c>
      <c r="C22" s="336"/>
      <c r="D22" s="78"/>
      <c r="E22" s="78"/>
      <c r="F22" s="78"/>
      <c r="G22" s="78"/>
      <c r="H22" s="78"/>
      <c r="I22" s="78"/>
      <c r="J22" s="55">
        <f t="shared" si="2"/>
        <v>0</v>
      </c>
      <c r="K22" s="55">
        <f t="shared" si="3"/>
        <v>0</v>
      </c>
      <c r="L22" s="55">
        <f t="shared" si="4"/>
        <v>0</v>
      </c>
      <c r="M22" s="55">
        <f t="shared" si="0"/>
        <v>0</v>
      </c>
      <c r="N22" s="185">
        <f t="shared" si="1"/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</row>
    <row r="23" spans="1:91" ht="30.75" customHeight="1" x14ac:dyDescent="0.3">
      <c r="A23" s="5"/>
      <c r="B23" s="22" t="s">
        <v>111</v>
      </c>
      <c r="C23" s="336"/>
      <c r="D23" s="78"/>
      <c r="E23" s="78"/>
      <c r="F23" s="78"/>
      <c r="G23" s="78"/>
      <c r="H23" s="78"/>
      <c r="I23" s="331">
        <f>I22</f>
        <v>0</v>
      </c>
      <c r="J23" s="55">
        <f t="shared" si="2"/>
        <v>0</v>
      </c>
      <c r="K23" s="55">
        <f t="shared" si="3"/>
        <v>0</v>
      </c>
      <c r="L23" s="55">
        <f t="shared" si="4"/>
        <v>0</v>
      </c>
      <c r="M23" s="55">
        <f t="shared" si="0"/>
        <v>0</v>
      </c>
      <c r="N23" s="185">
        <f t="shared" si="1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</row>
    <row r="24" spans="1:91" x14ac:dyDescent="0.3">
      <c r="A24" s="5"/>
      <c r="B24" s="5" t="s">
        <v>112</v>
      </c>
      <c r="C24" s="69"/>
      <c r="D24" s="69"/>
      <c r="E24" s="414"/>
      <c r="F24" s="414"/>
      <c r="G24" s="414"/>
      <c r="H24" s="414"/>
      <c r="I24" s="415"/>
      <c r="J24" s="63">
        <f>SUM(J11:J23)</f>
        <v>0</v>
      </c>
      <c r="K24" s="63">
        <f>SUM(K11:K23)</f>
        <v>0</v>
      </c>
      <c r="L24" s="63">
        <f>SUM(L11:L23)</f>
        <v>0</v>
      </c>
      <c r="M24" s="63">
        <f>SUM(M11:M23)</f>
        <v>0</v>
      </c>
      <c r="N24" s="63">
        <f>SUM(N11:N23)</f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</row>
    <row r="25" spans="1:91" x14ac:dyDescent="0.3">
      <c r="A25" s="5"/>
      <c r="B25" s="5" t="s">
        <v>113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</row>
    <row r="26" spans="1:9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</row>
    <row r="27" spans="1:9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</row>
    <row r="28" spans="1:9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</row>
    <row r="29" spans="1:91" ht="14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</row>
    <row r="30" spans="1:91" ht="25.2" customHeight="1" x14ac:dyDescent="0.4">
      <c r="A30" s="120" t="s">
        <v>114</v>
      </c>
      <c r="B30" s="5"/>
      <c r="C30" s="5"/>
      <c r="D30" s="5"/>
      <c r="E30" s="6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</row>
    <row r="31" spans="1:9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</row>
    <row r="32" spans="1:91" ht="64.2" customHeight="1" x14ac:dyDescent="0.3">
      <c r="A32" s="5"/>
      <c r="B32" s="50" t="s">
        <v>115</v>
      </c>
      <c r="C32" s="202" t="s">
        <v>116</v>
      </c>
      <c r="D32" s="53" t="s">
        <v>117</v>
      </c>
      <c r="E32" s="48" t="s">
        <v>118</v>
      </c>
      <c r="F32" s="53" t="s">
        <v>119</v>
      </c>
      <c r="G32" s="48" t="s">
        <v>120</v>
      </c>
      <c r="H32" s="53" t="s">
        <v>121</v>
      </c>
      <c r="I32" s="48" t="s">
        <v>122</v>
      </c>
      <c r="J32" s="47" t="s">
        <v>123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</row>
    <row r="33" spans="1:91" x14ac:dyDescent="0.3">
      <c r="A33" s="5"/>
      <c r="B33" s="22" t="s">
        <v>124</v>
      </c>
      <c r="C33" s="154"/>
      <c r="D33" s="154"/>
      <c r="E33" s="78"/>
      <c r="F33" s="55">
        <f t="shared" ref="F33:F37" si="7">C33-C33*(E33/100)</f>
        <v>0</v>
      </c>
      <c r="G33" s="78"/>
      <c r="H33" s="55">
        <f t="shared" ref="H33:H37" si="8">C33-C33*(G33/100)</f>
        <v>0</v>
      </c>
      <c r="I33" s="78"/>
      <c r="J33" s="155">
        <f t="shared" ref="J33:J37" si="9">C33-C33*(I33/100)</f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</row>
    <row r="34" spans="1:91" x14ac:dyDescent="0.3">
      <c r="A34" s="5"/>
      <c r="B34" s="22" t="s">
        <v>125</v>
      </c>
      <c r="C34" s="154"/>
      <c r="D34" s="154"/>
      <c r="E34" s="78"/>
      <c r="F34" s="55">
        <f t="shared" si="7"/>
        <v>0</v>
      </c>
      <c r="G34" s="78"/>
      <c r="H34" s="55">
        <f t="shared" si="8"/>
        <v>0</v>
      </c>
      <c r="I34" s="78"/>
      <c r="J34" s="155">
        <f t="shared" si="9"/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</row>
    <row r="35" spans="1:91" x14ac:dyDescent="0.3">
      <c r="A35" s="5"/>
      <c r="B35" s="22" t="s">
        <v>126</v>
      </c>
      <c r="C35" s="154"/>
      <c r="D35" s="154"/>
      <c r="E35" s="78"/>
      <c r="F35" s="55">
        <f t="shared" si="7"/>
        <v>0</v>
      </c>
      <c r="G35" s="78"/>
      <c r="H35" s="55">
        <f t="shared" si="8"/>
        <v>0</v>
      </c>
      <c r="I35" s="78"/>
      <c r="J35" s="155">
        <f t="shared" si="9"/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</row>
    <row r="36" spans="1:91" x14ac:dyDescent="0.3">
      <c r="A36" s="5"/>
      <c r="B36" s="22" t="s">
        <v>127</v>
      </c>
      <c r="C36" s="154"/>
      <c r="D36" s="154"/>
      <c r="E36" s="78"/>
      <c r="F36" s="55">
        <f t="shared" si="7"/>
        <v>0</v>
      </c>
      <c r="G36" s="78"/>
      <c r="H36" s="55">
        <f t="shared" si="8"/>
        <v>0</v>
      </c>
      <c r="I36" s="78"/>
      <c r="J36" s="155">
        <f t="shared" si="9"/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</row>
    <row r="37" spans="1:91" x14ac:dyDescent="0.3">
      <c r="A37" s="5"/>
      <c r="B37" s="22" t="s">
        <v>128</v>
      </c>
      <c r="C37" s="154"/>
      <c r="D37" s="154"/>
      <c r="E37" s="78"/>
      <c r="F37" s="55">
        <f t="shared" si="7"/>
        <v>0</v>
      </c>
      <c r="G37" s="78"/>
      <c r="H37" s="55">
        <f t="shared" si="8"/>
        <v>0</v>
      </c>
      <c r="I37" s="78"/>
      <c r="J37" s="155">
        <f t="shared" si="9"/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</row>
    <row r="38" spans="1:91" x14ac:dyDescent="0.3">
      <c r="A38" s="5"/>
      <c r="B38" s="5"/>
      <c r="C38" s="63">
        <f>SUM(C33:C37)</f>
        <v>0</v>
      </c>
      <c r="D38" s="63">
        <f>SUM(D33:D37)</f>
        <v>0</v>
      </c>
      <c r="E38" s="18"/>
      <c r="F38" s="63">
        <f>SUM(F33:F37)</f>
        <v>0</v>
      </c>
      <c r="G38" s="18"/>
      <c r="H38" s="63">
        <f>SUM(H33:H37)</f>
        <v>0</v>
      </c>
      <c r="I38" s="18"/>
      <c r="J38" s="63">
        <f>SUM(J33:J37)</f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</row>
    <row r="39" spans="1:9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</row>
    <row r="40" spans="1:9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</row>
    <row r="41" spans="1:9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</row>
    <row r="42" spans="1:9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</row>
    <row r="43" spans="1:91" ht="12.45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</row>
    <row r="44" spans="1:91" ht="14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</row>
    <row r="45" spans="1:91" ht="48.9" customHeight="1" x14ac:dyDescent="0.4">
      <c r="A45" s="416" t="s">
        <v>129</v>
      </c>
      <c r="B45" s="41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</row>
    <row r="46" spans="1:91" ht="15" customHeight="1" x14ac:dyDescent="0.3">
      <c r="A46" s="5"/>
      <c r="B46" s="5"/>
      <c r="C46" s="5"/>
      <c r="D46" s="8"/>
      <c r="E46" s="8"/>
      <c r="F46" s="8"/>
      <c r="G46" s="8"/>
      <c r="H46" s="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</row>
    <row r="47" spans="1:91" ht="64.95" customHeight="1" x14ac:dyDescent="0.3">
      <c r="A47" s="5"/>
      <c r="B47" s="50" t="s">
        <v>130</v>
      </c>
      <c r="C47" s="54" t="s">
        <v>131</v>
      </c>
      <c r="D47" s="54" t="s">
        <v>132</v>
      </c>
      <c r="E47" s="47" t="s">
        <v>133</v>
      </c>
      <c r="F47" s="53" t="s">
        <v>134</v>
      </c>
      <c r="G47" s="53" t="s">
        <v>135</v>
      </c>
      <c r="H47" s="48" t="s">
        <v>118</v>
      </c>
      <c r="I47" s="53" t="s">
        <v>119</v>
      </c>
      <c r="J47" s="48" t="s">
        <v>120</v>
      </c>
      <c r="K47" s="53" t="s">
        <v>136</v>
      </c>
      <c r="L47" s="48" t="s">
        <v>122</v>
      </c>
      <c r="M47" s="53" t="s">
        <v>137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</row>
    <row r="48" spans="1:91" ht="15" customHeight="1" x14ac:dyDescent="0.3">
      <c r="A48" s="43"/>
      <c r="B48" s="22" t="s">
        <v>138</v>
      </c>
      <c r="C48" s="215" t="s">
        <v>139</v>
      </c>
      <c r="D48" s="157"/>
      <c r="E48" s="269"/>
      <c r="F48" s="55">
        <f t="shared" ref="F48:F53" si="10">D48*E48</f>
        <v>0</v>
      </c>
      <c r="G48" s="262"/>
      <c r="H48" s="78"/>
      <c r="I48" s="55">
        <f>F48-F48*(H48/100)</f>
        <v>0</v>
      </c>
      <c r="J48" s="78"/>
      <c r="K48" s="55">
        <f t="shared" ref="K48:K53" si="11">F48-F48*(J48/100)</f>
        <v>0</v>
      </c>
      <c r="L48" s="78"/>
      <c r="M48" s="185">
        <f t="shared" ref="M48:M53" si="12">F48-F48*(L48/100)</f>
        <v>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</row>
    <row r="49" spans="1:91" ht="15" customHeight="1" x14ac:dyDescent="0.3">
      <c r="A49" s="43"/>
      <c r="B49" s="22" t="s">
        <v>140</v>
      </c>
      <c r="C49" s="215" t="s">
        <v>139</v>
      </c>
      <c r="D49" s="157"/>
      <c r="E49" s="269"/>
      <c r="F49" s="55">
        <f t="shared" si="10"/>
        <v>0</v>
      </c>
      <c r="G49" s="262"/>
      <c r="H49" s="78"/>
      <c r="I49" s="55">
        <f t="shared" ref="I49:I53" si="13">F49-F49*(H49/100)</f>
        <v>0</v>
      </c>
      <c r="J49" s="78"/>
      <c r="K49" s="55">
        <f t="shared" si="11"/>
        <v>0</v>
      </c>
      <c r="L49" s="78"/>
      <c r="M49" s="185">
        <f t="shared" si="12"/>
        <v>0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</row>
    <row r="50" spans="1:91" ht="15" customHeight="1" x14ac:dyDescent="0.3">
      <c r="A50" s="43"/>
      <c r="B50" s="271" t="s">
        <v>141</v>
      </c>
      <c r="C50" s="215" t="s">
        <v>142</v>
      </c>
      <c r="D50" s="157"/>
      <c r="E50" s="269"/>
      <c r="F50" s="55">
        <f>D50*E50</f>
        <v>0</v>
      </c>
      <c r="G50" s="262"/>
      <c r="H50" s="78"/>
      <c r="I50" s="55">
        <f t="shared" si="13"/>
        <v>0</v>
      </c>
      <c r="J50" s="78"/>
      <c r="K50" s="55">
        <f t="shared" si="11"/>
        <v>0</v>
      </c>
      <c r="L50" s="78"/>
      <c r="M50" s="185">
        <f t="shared" si="12"/>
        <v>0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</row>
    <row r="51" spans="1:91" ht="15" customHeight="1" x14ac:dyDescent="0.3">
      <c r="A51" s="43"/>
      <c r="B51" s="22" t="s">
        <v>143</v>
      </c>
      <c r="C51" s="215" t="s">
        <v>142</v>
      </c>
      <c r="D51" s="157"/>
      <c r="E51" s="269"/>
      <c r="F51" s="55">
        <f t="shared" si="10"/>
        <v>0</v>
      </c>
      <c r="G51" s="262"/>
      <c r="H51" s="78"/>
      <c r="I51" s="55">
        <f t="shared" si="13"/>
        <v>0</v>
      </c>
      <c r="J51" s="78"/>
      <c r="K51" s="55">
        <f t="shared" si="11"/>
        <v>0</v>
      </c>
      <c r="L51" s="78"/>
      <c r="M51" s="185">
        <f t="shared" si="12"/>
        <v>0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</row>
    <row r="52" spans="1:91" ht="21" customHeight="1" x14ac:dyDescent="0.3">
      <c r="A52" s="251"/>
      <c r="B52" s="22" t="s">
        <v>144</v>
      </c>
      <c r="C52" s="215" t="s">
        <v>145</v>
      </c>
      <c r="D52" s="157"/>
      <c r="E52" s="269"/>
      <c r="F52" s="55">
        <f t="shared" si="10"/>
        <v>0</v>
      </c>
      <c r="G52" s="262"/>
      <c r="H52" s="78"/>
      <c r="I52" s="55">
        <f t="shared" si="13"/>
        <v>0</v>
      </c>
      <c r="J52" s="78"/>
      <c r="K52" s="55">
        <f t="shared" si="11"/>
        <v>0</v>
      </c>
      <c r="L52" s="78"/>
      <c r="M52" s="185">
        <f t="shared" si="12"/>
        <v>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</row>
    <row r="53" spans="1:91" ht="15" customHeight="1" x14ac:dyDescent="0.3">
      <c r="A53" s="252"/>
      <c r="B53" s="22" t="s">
        <v>146</v>
      </c>
      <c r="C53" s="215" t="s">
        <v>147</v>
      </c>
      <c r="D53" s="157"/>
      <c r="E53" s="270"/>
      <c r="F53" s="55">
        <f t="shared" si="10"/>
        <v>0</v>
      </c>
      <c r="G53" s="262"/>
      <c r="H53" s="78"/>
      <c r="I53" s="55">
        <f t="shared" si="13"/>
        <v>0</v>
      </c>
      <c r="J53" s="78"/>
      <c r="K53" s="55">
        <f t="shared" si="11"/>
        <v>0</v>
      </c>
      <c r="L53" s="78"/>
      <c r="M53" s="155">
        <f t="shared" si="12"/>
        <v>0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</row>
    <row r="54" spans="1:91" ht="15" customHeight="1" x14ac:dyDescent="0.3">
      <c r="A54" s="43"/>
      <c r="B54" s="5"/>
      <c r="C54" s="5"/>
      <c r="D54" s="69"/>
      <c r="E54" s="8"/>
      <c r="F54" s="63">
        <f>SUM(F48:F53)</f>
        <v>0</v>
      </c>
      <c r="G54" s="63">
        <f>SUM(G48:G53)</f>
        <v>0</v>
      </c>
      <c r="H54" s="8"/>
      <c r="I54" s="63">
        <f>SUM(I48:I53)</f>
        <v>0</v>
      </c>
      <c r="J54" s="8"/>
      <c r="K54" s="63">
        <f>SUM(K48:K53)</f>
        <v>0</v>
      </c>
      <c r="L54" s="5"/>
      <c r="M54" s="63">
        <f>SUM(M48:M53)</f>
        <v>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</row>
    <row r="55" spans="1:91" ht="15" customHeight="1" x14ac:dyDescent="0.3">
      <c r="A55" s="5"/>
      <c r="B55" s="5"/>
      <c r="C55" s="5"/>
      <c r="D55" s="219"/>
      <c r="E55" s="8"/>
      <c r="F55" s="8"/>
      <c r="G55" s="8"/>
      <c r="H55" s="8"/>
      <c r="I55" s="8"/>
      <c r="J55" s="8"/>
      <c r="K55" s="8"/>
      <c r="L55" s="8"/>
      <c r="M55" s="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</row>
    <row r="56" spans="1:91" ht="15" customHeight="1" x14ac:dyDescent="0.3">
      <c r="A56" s="5"/>
      <c r="B56" s="5"/>
      <c r="C56" s="5"/>
      <c r="D56" s="8"/>
      <c r="E56" s="8"/>
      <c r="F56" s="8"/>
      <c r="G56" s="8"/>
      <c r="H56" s="8"/>
      <c r="I56" s="8"/>
      <c r="J56" s="8"/>
      <c r="K56" s="8"/>
      <c r="L56" s="8"/>
      <c r="M56" s="8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</row>
    <row r="57" spans="1:91" ht="15" customHeight="1" x14ac:dyDescent="0.3">
      <c r="A57" s="5"/>
      <c r="B57" s="5"/>
      <c r="C57" s="5"/>
      <c r="D57" s="8"/>
      <c r="E57" s="8"/>
      <c r="F57" s="8"/>
      <c r="G57" s="8"/>
      <c r="H57" s="8"/>
      <c r="I57" s="8"/>
      <c r="J57" s="8"/>
      <c r="K57" s="8"/>
      <c r="L57" s="8"/>
      <c r="M57" s="8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</row>
    <row r="58" spans="1:91" ht="15" customHeight="1" x14ac:dyDescent="0.3">
      <c r="A58" s="5"/>
      <c r="B58" s="5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</row>
    <row r="59" spans="1:91" ht="15" customHeight="1" x14ac:dyDescent="0.3">
      <c r="A59" s="5"/>
      <c r="B59" s="5"/>
      <c r="C59" s="5"/>
      <c r="D59" s="8"/>
      <c r="E59" s="8"/>
      <c r="F59" s="8"/>
      <c r="G59" s="8"/>
      <c r="H59" s="8"/>
      <c r="I59" s="8"/>
      <c r="J59" s="8"/>
      <c r="K59" s="8"/>
      <c r="L59" s="8"/>
      <c r="M59" s="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</row>
    <row r="60" spans="1:91" ht="24" customHeight="1" x14ac:dyDescent="0.4">
      <c r="A60" s="120" t="s">
        <v>148</v>
      </c>
      <c r="B60" s="5"/>
      <c r="C60" s="5"/>
      <c r="D60" s="8"/>
      <c r="E60" s="8"/>
      <c r="F60" s="8"/>
      <c r="G60" s="8"/>
      <c r="H60" s="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</row>
    <row r="61" spans="1:91" ht="15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</row>
    <row r="62" spans="1:91" ht="67.95" customHeight="1" x14ac:dyDescent="0.3">
      <c r="A62" s="5"/>
      <c r="B62" s="50" t="s">
        <v>149</v>
      </c>
      <c r="C62" s="53" t="s">
        <v>150</v>
      </c>
      <c r="D62" s="53" t="s">
        <v>151</v>
      </c>
      <c r="E62" s="53" t="s">
        <v>152</v>
      </c>
      <c r="F62" s="53" t="s">
        <v>153</v>
      </c>
      <c r="G62" s="53" t="s">
        <v>154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</row>
    <row r="63" spans="1:91" x14ac:dyDescent="0.3">
      <c r="A63" s="5"/>
      <c r="B63" s="36" t="s">
        <v>155</v>
      </c>
      <c r="C63" s="63">
        <f>(J24)</f>
        <v>0</v>
      </c>
      <c r="D63" s="63">
        <f>SUM(K24)</f>
        <v>0</v>
      </c>
      <c r="E63" s="63">
        <f>SUM(L24)</f>
        <v>0</v>
      </c>
      <c r="F63" s="63">
        <f>SUM(M24)</f>
        <v>0</v>
      </c>
      <c r="G63" s="63">
        <f>SUM(N24)</f>
        <v>0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</row>
    <row r="64" spans="1:91" x14ac:dyDescent="0.3">
      <c r="A64" s="5"/>
      <c r="B64" s="37" t="s">
        <v>156</v>
      </c>
      <c r="C64" s="63">
        <f>SUM(C38)</f>
        <v>0</v>
      </c>
      <c r="D64" s="156">
        <f>SUM(D38)</f>
        <v>0</v>
      </c>
      <c r="E64" s="156">
        <f>SUM(F38)</f>
        <v>0</v>
      </c>
      <c r="F64" s="156">
        <f>SUM(H38)</f>
        <v>0</v>
      </c>
      <c r="G64" s="156">
        <f>SUM(J38)</f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</row>
    <row r="65" spans="1:96" x14ac:dyDescent="0.3">
      <c r="A65" s="5"/>
      <c r="B65" s="37" t="s">
        <v>157</v>
      </c>
      <c r="C65" s="63">
        <f>SUM(F54)</f>
        <v>0</v>
      </c>
      <c r="D65" s="156">
        <f>SUM(G54)</f>
        <v>0</v>
      </c>
      <c r="E65" s="156">
        <f>SUM(I54)</f>
        <v>0</v>
      </c>
      <c r="F65" s="156">
        <f>SUM(K54)</f>
        <v>0</v>
      </c>
      <c r="G65" s="156">
        <f>SUM(M54)</f>
        <v>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</row>
    <row r="66" spans="1:96" x14ac:dyDescent="0.3">
      <c r="A66" s="5"/>
      <c r="B66" s="38" t="s">
        <v>148</v>
      </c>
      <c r="C66" s="64">
        <f>SUM(C63:C65)</f>
        <v>0</v>
      </c>
      <c r="D66" s="64">
        <f>SUM(D63:D65)</f>
        <v>0</v>
      </c>
      <c r="E66" s="64">
        <f>SUM(E63:E65)</f>
        <v>0</v>
      </c>
      <c r="F66" s="64">
        <f>SUM(F63:F65)</f>
        <v>0</v>
      </c>
      <c r="G66" s="64">
        <f>SUM(G63:G65)</f>
        <v>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</row>
    <row r="67" spans="1:96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</row>
    <row r="68" spans="1:96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</row>
    <row r="69" spans="1:96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</row>
    <row r="70" spans="1:96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</row>
    <row r="71" spans="1:96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</row>
    <row r="72" spans="1:96" ht="25.2" thickBot="1" x14ac:dyDescent="0.45">
      <c r="A72" s="5"/>
      <c r="B72" s="220" t="s">
        <v>158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97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</row>
    <row r="73" spans="1:96" x14ac:dyDescent="0.3">
      <c r="A73" s="5"/>
      <c r="B73" s="127"/>
      <c r="C73" s="128"/>
      <c r="D73" s="128"/>
      <c r="E73" s="128"/>
      <c r="F73" s="128"/>
      <c r="G73" s="128"/>
      <c r="H73" s="129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9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</row>
    <row r="74" spans="1:96" ht="62.25" customHeight="1" x14ac:dyDescent="0.3">
      <c r="A74" s="5"/>
      <c r="B74" s="130" t="s">
        <v>159</v>
      </c>
      <c r="C74" s="211" t="s">
        <v>160</v>
      </c>
      <c r="D74" s="53" t="s">
        <v>161</v>
      </c>
      <c r="E74" s="47" t="s">
        <v>162</v>
      </c>
      <c r="F74" s="53" t="s">
        <v>163</v>
      </c>
      <c r="G74" s="53" t="s">
        <v>164</v>
      </c>
      <c r="H74" s="53" t="s">
        <v>165</v>
      </c>
      <c r="I74" s="53" t="s">
        <v>166</v>
      </c>
      <c r="J74" s="53" t="s">
        <v>167</v>
      </c>
      <c r="K74" s="53" t="s">
        <v>168</v>
      </c>
      <c r="L74" s="53" t="s">
        <v>169</v>
      </c>
      <c r="M74" s="53" t="s">
        <v>170</v>
      </c>
      <c r="N74" s="53" t="s">
        <v>171</v>
      </c>
      <c r="O74" s="47" t="s">
        <v>172</v>
      </c>
      <c r="P74" s="47" t="s">
        <v>173</v>
      </c>
      <c r="Q74" s="203" t="s">
        <v>174</v>
      </c>
      <c r="R74" s="47" t="s">
        <v>175</v>
      </c>
      <c r="S74" s="47" t="s">
        <v>176</v>
      </c>
      <c r="T74" s="20"/>
      <c r="U74" s="19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</row>
    <row r="75" spans="1:96" ht="18" x14ac:dyDescent="0.3">
      <c r="A75" s="5"/>
      <c r="B75" s="221" t="s">
        <v>177</v>
      </c>
      <c r="C75" s="13"/>
      <c r="D75" s="13"/>
      <c r="E75" s="13"/>
      <c r="F75" s="14"/>
      <c r="G75" s="14"/>
      <c r="H75" s="14"/>
      <c r="I75" s="14"/>
      <c r="J75" s="14"/>
      <c r="K75" s="161"/>
      <c r="L75" s="161"/>
      <c r="M75" s="161"/>
      <c r="N75" s="161"/>
      <c r="O75" s="13"/>
      <c r="P75" s="13"/>
      <c r="Q75" s="13"/>
      <c r="R75" s="13"/>
      <c r="S75" s="66">
        <f>SUM(C75:R75)</f>
        <v>0</v>
      </c>
      <c r="T75" s="20" t="s">
        <v>178</v>
      </c>
      <c r="U75" s="19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</row>
    <row r="76" spans="1:96" x14ac:dyDescent="0.3">
      <c r="A76" s="5"/>
      <c r="B76" s="132" t="s">
        <v>179</v>
      </c>
      <c r="C76" s="63">
        <f>SUM(C66*0.01*C75)</f>
        <v>0</v>
      </c>
      <c r="D76" s="63">
        <f>SUM(C66*0.01*D75)</f>
        <v>0</v>
      </c>
      <c r="E76" s="63">
        <f>SUM(C66*0.01*E75)</f>
        <v>0</v>
      </c>
      <c r="F76" s="63">
        <f>SUM(C66*0.01*F75)</f>
        <v>0</v>
      </c>
      <c r="G76" s="63">
        <f>SUM(C66*0.01*G75)</f>
        <v>0</v>
      </c>
      <c r="H76" s="63">
        <f>SUM($C$66*0.01*H75)</f>
        <v>0</v>
      </c>
      <c r="I76" s="63">
        <f>SUM($C$66*0.01*I75)</f>
        <v>0</v>
      </c>
      <c r="J76" s="63">
        <f>SUM(C66*0.01*J75)</f>
        <v>0</v>
      </c>
      <c r="K76" s="63">
        <f>SUM(C66*0.01*K75)</f>
        <v>0</v>
      </c>
      <c r="L76" s="63">
        <f>SUM($C$66*0.01*L75)</f>
        <v>0</v>
      </c>
      <c r="M76" s="63">
        <f>SUM($C$66*0.01*M75)</f>
        <v>0</v>
      </c>
      <c r="N76" s="63">
        <f>SUM($C$66*0.01*N75)</f>
        <v>0</v>
      </c>
      <c r="O76" s="63">
        <f>SUM(C66*0.01*O75)</f>
        <v>0</v>
      </c>
      <c r="P76" s="63">
        <f>SUM(C66*0.01*P75)</f>
        <v>0</v>
      </c>
      <c r="Q76" s="63">
        <f>SUM(C66*0.01*Q75)</f>
        <v>0</v>
      </c>
      <c r="R76" s="63">
        <f>SUM(C66*0.01*R75)</f>
        <v>0</v>
      </c>
      <c r="S76" s="67">
        <f>SUM(C76:R76)</f>
        <v>0</v>
      </c>
      <c r="T76" s="20"/>
      <c r="U76" s="19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</row>
    <row r="77" spans="1:96" x14ac:dyDescent="0.3">
      <c r="A77" s="5"/>
      <c r="B77" s="132" t="s">
        <v>180</v>
      </c>
      <c r="C77" s="110">
        <v>6.9999999999999999E-6</v>
      </c>
      <c r="D77" s="110">
        <v>1.9699999999999999E-4</v>
      </c>
      <c r="E77" s="110">
        <v>0</v>
      </c>
      <c r="F77" s="110">
        <f>G77/4</f>
        <v>1.7975000000000001E-4</v>
      </c>
      <c r="G77" s="110">
        <v>7.1900000000000002E-4</v>
      </c>
      <c r="H77" s="110">
        <v>3.5599999999999998E-4</v>
      </c>
      <c r="I77" s="110">
        <v>3.6499999999999998E-4</v>
      </c>
      <c r="J77" s="110">
        <v>2.6800000000000001E-4</v>
      </c>
      <c r="K77" s="110">
        <v>2.02E-4</v>
      </c>
      <c r="L77" s="110">
        <v>2.2699999999999999E-4</v>
      </c>
      <c r="M77" s="110">
        <v>2.02E-4</v>
      </c>
      <c r="N77" s="229"/>
      <c r="O77" s="110">
        <v>0</v>
      </c>
      <c r="P77" s="110">
        <v>6.9999999999999999E-6</v>
      </c>
      <c r="Q77" s="110">
        <v>3.3700000000000001E-4</v>
      </c>
      <c r="R77" s="229"/>
      <c r="S77" s="66"/>
      <c r="T77" s="192"/>
      <c r="U77" s="19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</row>
    <row r="78" spans="1:96" ht="15.6" x14ac:dyDescent="0.35">
      <c r="A78" s="5"/>
      <c r="B78" s="134" t="s">
        <v>181</v>
      </c>
      <c r="C78" s="71">
        <f t="shared" ref="C78:E78" si="14">SUM(C76*C77)</f>
        <v>0</v>
      </c>
      <c r="D78" s="71">
        <f t="shared" si="14"/>
        <v>0</v>
      </c>
      <c r="E78" s="71">
        <f t="shared" si="14"/>
        <v>0</v>
      </c>
      <c r="F78" s="71">
        <f>SUM(F76*F77)</f>
        <v>0</v>
      </c>
      <c r="G78" s="71">
        <f>SUM(G76*G77)</f>
        <v>0</v>
      </c>
      <c r="H78" s="71">
        <f t="shared" ref="H78:N78" si="15">SUM(H76*H77)</f>
        <v>0</v>
      </c>
      <c r="I78" s="71">
        <f t="shared" si="15"/>
        <v>0</v>
      </c>
      <c r="J78" s="71">
        <f t="shared" si="15"/>
        <v>0</v>
      </c>
      <c r="K78" s="71">
        <f t="shared" si="15"/>
        <v>0</v>
      </c>
      <c r="L78" s="71">
        <f t="shared" si="15"/>
        <v>0</v>
      </c>
      <c r="M78" s="71">
        <f t="shared" si="15"/>
        <v>0</v>
      </c>
      <c r="N78" s="71">
        <f t="shared" si="15"/>
        <v>0</v>
      </c>
      <c r="O78" s="71">
        <f>SUM(O76*O77)</f>
        <v>0</v>
      </c>
      <c r="P78" s="71">
        <f t="shared" ref="P78:R78" si="16">SUM(P76*P77)</f>
        <v>0</v>
      </c>
      <c r="Q78" s="71">
        <f t="shared" si="16"/>
        <v>0</v>
      </c>
      <c r="R78" s="71">
        <f t="shared" si="16"/>
        <v>0</v>
      </c>
      <c r="S78" s="72">
        <f>SUM(C78:R78)</f>
        <v>0</v>
      </c>
      <c r="T78" s="193" t="s">
        <v>182</v>
      </c>
      <c r="U78" s="19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</row>
    <row r="79" spans="1:96" x14ac:dyDescent="0.3">
      <c r="A79" s="5"/>
      <c r="B79" s="136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193"/>
      <c r="U79" s="19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</row>
    <row r="80" spans="1:96" x14ac:dyDescent="0.3">
      <c r="A80" s="5"/>
      <c r="B80" s="137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93"/>
      <c r="U80" s="19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</row>
    <row r="81" spans="1:96" ht="57.75" customHeight="1" x14ac:dyDescent="0.3">
      <c r="A81" s="5"/>
      <c r="B81" s="130"/>
      <c r="C81" s="211" t="s">
        <v>160</v>
      </c>
      <c r="D81" s="53" t="s">
        <v>161</v>
      </c>
      <c r="E81" s="47" t="s">
        <v>162</v>
      </c>
      <c r="F81" s="53" t="s">
        <v>163</v>
      </c>
      <c r="G81" s="53" t="s">
        <v>164</v>
      </c>
      <c r="H81" s="53" t="s">
        <v>165</v>
      </c>
      <c r="I81" s="53" t="s">
        <v>166</v>
      </c>
      <c r="J81" s="53" t="s">
        <v>167</v>
      </c>
      <c r="K81" s="53" t="s">
        <v>168</v>
      </c>
      <c r="L81" s="53" t="s">
        <v>169</v>
      </c>
      <c r="M81" s="53" t="s">
        <v>170</v>
      </c>
      <c r="N81" s="53" t="s">
        <v>171</v>
      </c>
      <c r="O81" s="47" t="s">
        <v>172</v>
      </c>
      <c r="P81" s="47" t="s">
        <v>173</v>
      </c>
      <c r="Q81" s="203" t="s">
        <v>174</v>
      </c>
      <c r="R81" s="47" t="s">
        <v>175</v>
      </c>
      <c r="S81" s="47" t="s">
        <v>176</v>
      </c>
      <c r="T81" s="193"/>
      <c r="U81" s="19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</row>
    <row r="82" spans="1:96" ht="18" x14ac:dyDescent="0.3">
      <c r="A82" s="5"/>
      <c r="B82" s="222" t="s">
        <v>183</v>
      </c>
      <c r="C82" s="13"/>
      <c r="D82" s="13"/>
      <c r="E82" s="13"/>
      <c r="F82" s="14"/>
      <c r="G82" s="14"/>
      <c r="H82" s="14"/>
      <c r="I82" s="14"/>
      <c r="J82" s="14"/>
      <c r="K82" s="161"/>
      <c r="L82" s="161"/>
      <c r="M82" s="161"/>
      <c r="N82" s="161"/>
      <c r="O82" s="13"/>
      <c r="P82" s="13"/>
      <c r="Q82" s="13"/>
      <c r="R82" s="13"/>
      <c r="S82" s="68">
        <f>SUM(C82:R82)</f>
        <v>0</v>
      </c>
      <c r="T82" s="193" t="s">
        <v>178</v>
      </c>
      <c r="U82" s="19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</row>
    <row r="83" spans="1:96" x14ac:dyDescent="0.3">
      <c r="A83" s="5"/>
      <c r="B83" s="132" t="s">
        <v>179</v>
      </c>
      <c r="C83" s="63">
        <f>SUM(D66*0.01*C82)</f>
        <v>0</v>
      </c>
      <c r="D83" s="63">
        <f>SUM(D66*0.01*D82)</f>
        <v>0</v>
      </c>
      <c r="E83" s="63">
        <f>SUM(D66*0.01*E82)</f>
        <v>0</v>
      </c>
      <c r="F83" s="63">
        <f>SUM(D66*0.01*F82)</f>
        <v>0</v>
      </c>
      <c r="G83" s="63">
        <f>SUM($D$66*0.01*G82)</f>
        <v>0</v>
      </c>
      <c r="H83" s="63">
        <f>SUM($D$66*0.01*H82)</f>
        <v>0</v>
      </c>
      <c r="I83" s="63">
        <f>SUM($D$66*0.01*I82)</f>
        <v>0</v>
      </c>
      <c r="J83" s="63">
        <f>SUM($D$66*0.01*J82)</f>
        <v>0</v>
      </c>
      <c r="K83" s="63">
        <f>SUM($D$66*0.01*K82)</f>
        <v>0</v>
      </c>
      <c r="L83" s="63">
        <f t="shared" ref="L83:N83" si="17">SUM($D$66*0.01*L82)</f>
        <v>0</v>
      </c>
      <c r="M83" s="63">
        <f t="shared" si="17"/>
        <v>0</v>
      </c>
      <c r="N83" s="63">
        <f t="shared" si="17"/>
        <v>0</v>
      </c>
      <c r="O83" s="63">
        <f>SUM(D66*0.01*O82)</f>
        <v>0</v>
      </c>
      <c r="P83" s="63">
        <f>SUM(D66*0.01*P82)</f>
        <v>0</v>
      </c>
      <c r="Q83" s="63">
        <f>SUM(D66*0.01*Q82)</f>
        <v>0</v>
      </c>
      <c r="R83" s="63">
        <f>SUM(D66*0.01*R82)</f>
        <v>0</v>
      </c>
      <c r="S83" s="64">
        <f>SUM(C83:R83)</f>
        <v>0</v>
      </c>
      <c r="T83" s="193"/>
      <c r="U83" s="19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</row>
    <row r="84" spans="1:96" x14ac:dyDescent="0.3">
      <c r="A84" s="5"/>
      <c r="B84" s="132" t="s">
        <v>180</v>
      </c>
      <c r="C84" s="110">
        <v>6.9999999999999999E-6</v>
      </c>
      <c r="D84" s="110">
        <v>1.9699999999999999E-4</v>
      </c>
      <c r="E84" s="110">
        <v>0</v>
      </c>
      <c r="F84" s="110">
        <f>G84/4</f>
        <v>1.7975000000000001E-4</v>
      </c>
      <c r="G84" s="110">
        <v>7.1900000000000002E-4</v>
      </c>
      <c r="H84" s="110">
        <v>3.5599999999999998E-4</v>
      </c>
      <c r="I84" s="110">
        <v>3.6499999999999998E-4</v>
      </c>
      <c r="J84" s="110">
        <v>2.6800000000000001E-4</v>
      </c>
      <c r="K84" s="110">
        <v>2.02E-4</v>
      </c>
      <c r="L84" s="110">
        <v>2.2699999999999999E-4</v>
      </c>
      <c r="M84" s="110">
        <v>2.02E-4</v>
      </c>
      <c r="N84" s="229"/>
      <c r="O84" s="110">
        <v>0</v>
      </c>
      <c r="P84" s="110">
        <v>6.9999999999999999E-6</v>
      </c>
      <c r="Q84" s="110">
        <v>3.3700000000000001E-4</v>
      </c>
      <c r="R84" s="229"/>
      <c r="S84" s="68"/>
      <c r="T84" s="193"/>
      <c r="U84" s="19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</row>
    <row r="85" spans="1:96" ht="15.6" x14ac:dyDescent="0.35">
      <c r="A85" s="5"/>
      <c r="B85" s="134" t="s">
        <v>181</v>
      </c>
      <c r="C85" s="71">
        <f t="shared" ref="C85:E85" si="18">SUM(C83*C84)</f>
        <v>0</v>
      </c>
      <c r="D85" s="71">
        <f t="shared" si="18"/>
        <v>0</v>
      </c>
      <c r="E85" s="71">
        <f t="shared" si="18"/>
        <v>0</v>
      </c>
      <c r="F85" s="71">
        <f>SUM(F83*F84)</f>
        <v>0</v>
      </c>
      <c r="G85" s="71">
        <f>SUM(G83*G84)</f>
        <v>0</v>
      </c>
      <c r="H85" s="71">
        <f t="shared" ref="H85:N85" si="19">SUM(H83*H84)</f>
        <v>0</v>
      </c>
      <c r="I85" s="71">
        <f t="shared" si="19"/>
        <v>0</v>
      </c>
      <c r="J85" s="71">
        <f t="shared" si="19"/>
        <v>0</v>
      </c>
      <c r="K85" s="71">
        <f t="shared" si="19"/>
        <v>0</v>
      </c>
      <c r="L85" s="71">
        <f t="shared" si="19"/>
        <v>0</v>
      </c>
      <c r="M85" s="71">
        <f t="shared" si="19"/>
        <v>0</v>
      </c>
      <c r="N85" s="71">
        <f t="shared" si="19"/>
        <v>0</v>
      </c>
      <c r="O85" s="71">
        <f t="shared" ref="O85" si="20">SUM(O83*O84)</f>
        <v>0</v>
      </c>
      <c r="P85" s="71">
        <f t="shared" ref="P85:R85" si="21">SUM(P83*P84)</f>
        <v>0</v>
      </c>
      <c r="Q85" s="71">
        <f t="shared" si="21"/>
        <v>0</v>
      </c>
      <c r="R85" s="71">
        <f t="shared" si="21"/>
        <v>0</v>
      </c>
      <c r="S85" s="72">
        <f>SUM(C85:R85)</f>
        <v>0</v>
      </c>
      <c r="T85" s="193" t="s">
        <v>184</v>
      </c>
      <c r="U85" s="19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</row>
    <row r="86" spans="1:96" x14ac:dyDescent="0.3">
      <c r="A86" s="5"/>
      <c r="B86" s="137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93"/>
      <c r="U86" s="19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</row>
    <row r="87" spans="1:96" x14ac:dyDescent="0.3">
      <c r="A87" s="5"/>
      <c r="B87" s="137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193"/>
      <c r="U87" s="19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</row>
    <row r="88" spans="1:96" ht="59.25" customHeight="1" x14ac:dyDescent="0.3">
      <c r="A88" s="5"/>
      <c r="B88" s="130"/>
      <c r="C88" s="211" t="s">
        <v>160</v>
      </c>
      <c r="D88" s="53" t="s">
        <v>161</v>
      </c>
      <c r="E88" s="47" t="s">
        <v>162</v>
      </c>
      <c r="F88" s="53" t="s">
        <v>163</v>
      </c>
      <c r="G88" s="53" t="s">
        <v>164</v>
      </c>
      <c r="H88" s="53" t="s">
        <v>165</v>
      </c>
      <c r="I88" s="53" t="s">
        <v>166</v>
      </c>
      <c r="J88" s="53" t="s">
        <v>167</v>
      </c>
      <c r="K88" s="53" t="s">
        <v>168</v>
      </c>
      <c r="L88" s="53" t="s">
        <v>169</v>
      </c>
      <c r="M88" s="53" t="s">
        <v>170</v>
      </c>
      <c r="N88" s="53" t="s">
        <v>171</v>
      </c>
      <c r="O88" s="47" t="s">
        <v>172</v>
      </c>
      <c r="P88" s="47" t="s">
        <v>173</v>
      </c>
      <c r="Q88" s="203" t="s">
        <v>174</v>
      </c>
      <c r="R88" s="47" t="s">
        <v>175</v>
      </c>
      <c r="S88" s="47" t="s">
        <v>176</v>
      </c>
      <c r="T88" s="193"/>
      <c r="U88" s="19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</row>
    <row r="89" spans="1:96" ht="18" x14ac:dyDescent="0.3">
      <c r="A89" s="5"/>
      <c r="B89" s="222" t="s">
        <v>185</v>
      </c>
      <c r="C89" s="13"/>
      <c r="D89" s="13"/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3"/>
      <c r="P89" s="13"/>
      <c r="Q89" s="13"/>
      <c r="R89" s="13"/>
      <c r="S89" s="68">
        <f>SUM(C89:R89)</f>
        <v>0</v>
      </c>
      <c r="T89" s="193" t="s">
        <v>178</v>
      </c>
      <c r="U89" s="19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</row>
    <row r="90" spans="1:96" x14ac:dyDescent="0.3">
      <c r="A90" s="5"/>
      <c r="B90" s="132" t="s">
        <v>179</v>
      </c>
      <c r="C90" s="63">
        <f>SUM(E66*0.01*C89)</f>
        <v>0</v>
      </c>
      <c r="D90" s="63">
        <f>SUM(E66*0.01*D89)</f>
        <v>0</v>
      </c>
      <c r="E90" s="63">
        <f>SUM(E66*0.01*E89)</f>
        <v>0</v>
      </c>
      <c r="F90" s="63">
        <f>SUM(E66*0.01*F89)</f>
        <v>0</v>
      </c>
      <c r="G90" s="63">
        <f>SUM($E$66*0.01*G89)</f>
        <v>0</v>
      </c>
      <c r="H90" s="63">
        <f t="shared" ref="H90:I90" si="22">SUM($E$66*0.01*H89)</f>
        <v>0</v>
      </c>
      <c r="I90" s="63">
        <f t="shared" si="22"/>
        <v>0</v>
      </c>
      <c r="J90" s="63">
        <f t="shared" ref="J90" si="23">SUM($E$66*0.01*J89)</f>
        <v>0</v>
      </c>
      <c r="K90" s="63">
        <f t="shared" ref="K90" si="24">SUM($E$66*0.01*K89)</f>
        <v>0</v>
      </c>
      <c r="L90" s="63">
        <f t="shared" ref="L90" si="25">SUM($E$66*0.01*L89)</f>
        <v>0</v>
      </c>
      <c r="M90" s="63">
        <f t="shared" ref="M90" si="26">SUM($E$66*0.01*M89)</f>
        <v>0</v>
      </c>
      <c r="N90" s="63">
        <f t="shared" ref="N90" si="27">SUM($E$66*0.01*N89)</f>
        <v>0</v>
      </c>
      <c r="O90" s="63">
        <f>SUM(E66*0.01*O89)</f>
        <v>0</v>
      </c>
      <c r="P90" s="63">
        <f>SUM(E66*0.01*P89)</f>
        <v>0</v>
      </c>
      <c r="Q90" s="63">
        <f>SUM(E66*0.01*Q89)</f>
        <v>0</v>
      </c>
      <c r="R90" s="63">
        <f>SUM(E66*0.01*R89)</f>
        <v>0</v>
      </c>
      <c r="S90" s="67">
        <f>SUM(C90:R90)</f>
        <v>0</v>
      </c>
      <c r="T90" s="193"/>
      <c r="U90" s="19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</row>
    <row r="91" spans="1:96" x14ac:dyDescent="0.3">
      <c r="A91" s="5"/>
      <c r="B91" s="132" t="s">
        <v>180</v>
      </c>
      <c r="C91" s="110">
        <v>6.9999999999999999E-6</v>
      </c>
      <c r="D91" s="110">
        <v>1.9699999999999999E-4</v>
      </c>
      <c r="E91" s="110">
        <v>0</v>
      </c>
      <c r="F91" s="110">
        <f>G91/4</f>
        <v>1.7975000000000001E-4</v>
      </c>
      <c r="G91" s="110">
        <v>7.1900000000000002E-4</v>
      </c>
      <c r="H91" s="110">
        <v>3.5599999999999998E-4</v>
      </c>
      <c r="I91" s="110">
        <v>3.6499999999999998E-4</v>
      </c>
      <c r="J91" s="110">
        <v>2.6800000000000001E-4</v>
      </c>
      <c r="K91" s="110">
        <v>2.02E-4</v>
      </c>
      <c r="L91" s="110">
        <v>2.2699999999999999E-4</v>
      </c>
      <c r="M91" s="110">
        <v>2.02E-4</v>
      </c>
      <c r="N91" s="229"/>
      <c r="O91" s="110">
        <v>0</v>
      </c>
      <c r="P91" s="110">
        <v>6.9999999999999999E-6</v>
      </c>
      <c r="Q91" s="110">
        <v>3.3700000000000001E-4</v>
      </c>
      <c r="R91" s="229"/>
      <c r="S91" s="68"/>
      <c r="T91" s="193"/>
      <c r="U91" s="19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</row>
    <row r="92" spans="1:96" ht="15.6" x14ac:dyDescent="0.35">
      <c r="A92" s="5"/>
      <c r="B92" s="134" t="s">
        <v>181</v>
      </c>
      <c r="C92" s="71">
        <f t="shared" ref="C92:E92" si="28">SUM(C90*C91)</f>
        <v>0</v>
      </c>
      <c r="D92" s="71">
        <f t="shared" si="28"/>
        <v>0</v>
      </c>
      <c r="E92" s="71">
        <f t="shared" si="28"/>
        <v>0</v>
      </c>
      <c r="F92" s="71">
        <f>SUM(F90*F91)</f>
        <v>0</v>
      </c>
      <c r="G92" s="71">
        <f>SUM(G90*G91)</f>
        <v>0</v>
      </c>
      <c r="H92" s="71">
        <f t="shared" ref="H92:N92" si="29">SUM(H90*H91)</f>
        <v>0</v>
      </c>
      <c r="I92" s="71">
        <f t="shared" si="29"/>
        <v>0</v>
      </c>
      <c r="J92" s="71">
        <f t="shared" si="29"/>
        <v>0</v>
      </c>
      <c r="K92" s="71">
        <f t="shared" si="29"/>
        <v>0</v>
      </c>
      <c r="L92" s="71">
        <f t="shared" si="29"/>
        <v>0</v>
      </c>
      <c r="M92" s="71">
        <f t="shared" si="29"/>
        <v>0</v>
      </c>
      <c r="N92" s="71">
        <f t="shared" si="29"/>
        <v>0</v>
      </c>
      <c r="O92" s="71">
        <f t="shared" ref="O92" si="30">SUM(O90*O91)</f>
        <v>0</v>
      </c>
      <c r="P92" s="71">
        <f t="shared" ref="P92:R92" si="31">SUM(P90*P91)</f>
        <v>0</v>
      </c>
      <c r="Q92" s="71">
        <f t="shared" si="31"/>
        <v>0</v>
      </c>
      <c r="R92" s="71">
        <f t="shared" si="31"/>
        <v>0</v>
      </c>
      <c r="S92" s="72">
        <f>SUM(C92:R92)</f>
        <v>0</v>
      </c>
      <c r="T92" s="193" t="s">
        <v>186</v>
      </c>
      <c r="U92" s="19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</row>
    <row r="93" spans="1:96" x14ac:dyDescent="0.3">
      <c r="A93" s="5"/>
      <c r="B93" s="137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</row>
    <row r="94" spans="1:96" x14ac:dyDescent="0.3">
      <c r="A94" s="5"/>
      <c r="B94" s="137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</row>
    <row r="95" spans="1:96" ht="63" customHeight="1" x14ac:dyDescent="0.3">
      <c r="A95" s="5"/>
      <c r="B95" s="130"/>
      <c r="C95" s="211" t="s">
        <v>160</v>
      </c>
      <c r="D95" s="53" t="s">
        <v>161</v>
      </c>
      <c r="E95" s="47" t="s">
        <v>162</v>
      </c>
      <c r="F95" s="53" t="s">
        <v>163</v>
      </c>
      <c r="G95" s="53" t="s">
        <v>164</v>
      </c>
      <c r="H95" s="53" t="s">
        <v>165</v>
      </c>
      <c r="I95" s="53" t="s">
        <v>166</v>
      </c>
      <c r="J95" s="53" t="s">
        <v>167</v>
      </c>
      <c r="K95" s="53" t="s">
        <v>168</v>
      </c>
      <c r="L95" s="53" t="s">
        <v>169</v>
      </c>
      <c r="M95" s="53" t="s">
        <v>170</v>
      </c>
      <c r="N95" s="53" t="s">
        <v>171</v>
      </c>
      <c r="O95" s="47" t="s">
        <v>172</v>
      </c>
      <c r="P95" s="47" t="s">
        <v>173</v>
      </c>
      <c r="Q95" s="203" t="s">
        <v>174</v>
      </c>
      <c r="R95" s="47" t="s">
        <v>175</v>
      </c>
      <c r="S95" s="47" t="s">
        <v>176</v>
      </c>
      <c r="T95" s="193"/>
      <c r="U95" s="19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</row>
    <row r="96" spans="1:96" ht="18" x14ac:dyDescent="0.3">
      <c r="A96" s="5"/>
      <c r="B96" s="222" t="s">
        <v>187</v>
      </c>
      <c r="C96" s="13"/>
      <c r="D96" s="13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3"/>
      <c r="P96" s="13"/>
      <c r="Q96" s="13"/>
      <c r="R96" s="13"/>
      <c r="S96" s="68">
        <f>SUM(C96:R96)</f>
        <v>0</v>
      </c>
      <c r="T96" s="193" t="s">
        <v>178</v>
      </c>
      <c r="U96" s="19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</row>
    <row r="97" spans="1:96" x14ac:dyDescent="0.3">
      <c r="A97" s="5"/>
      <c r="B97" s="132" t="s">
        <v>179</v>
      </c>
      <c r="C97" s="63">
        <f>SUM(F66*0.01*C96)</f>
        <v>0</v>
      </c>
      <c r="D97" s="63">
        <f>SUM(F66*0.01*D96)</f>
        <v>0</v>
      </c>
      <c r="E97" s="63">
        <f>SUM(F66*0.01*E96)</f>
        <v>0</v>
      </c>
      <c r="F97" s="63">
        <f>SUM(F66*0.01*F96)</f>
        <v>0</v>
      </c>
      <c r="G97" s="63">
        <f>SUM($F$66*0.01*G96)</f>
        <v>0</v>
      </c>
      <c r="H97" s="63">
        <f t="shared" ref="H97:N97" si="32">SUM($F$66*0.01*H96)</f>
        <v>0</v>
      </c>
      <c r="I97" s="63">
        <f t="shared" si="32"/>
        <v>0</v>
      </c>
      <c r="J97" s="63">
        <f t="shared" si="32"/>
        <v>0</v>
      </c>
      <c r="K97" s="63">
        <f t="shared" si="32"/>
        <v>0</v>
      </c>
      <c r="L97" s="63">
        <f t="shared" si="32"/>
        <v>0</v>
      </c>
      <c r="M97" s="63">
        <f t="shared" si="32"/>
        <v>0</v>
      </c>
      <c r="N97" s="63">
        <f t="shared" si="32"/>
        <v>0</v>
      </c>
      <c r="O97" s="63">
        <f>SUM(F66*0.01*O96)</f>
        <v>0</v>
      </c>
      <c r="P97" s="63">
        <f>SUM(F66*0.01*P96)</f>
        <v>0</v>
      </c>
      <c r="Q97" s="63">
        <f>SUM(F66*0.01*Q96)</f>
        <v>0</v>
      </c>
      <c r="R97" s="63">
        <f>SUM(F66*0.01*R96)</f>
        <v>0</v>
      </c>
      <c r="S97" s="67">
        <f>SUM(C97:R97)</f>
        <v>0</v>
      </c>
      <c r="T97" s="193"/>
      <c r="U97" s="19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</row>
    <row r="98" spans="1:96" x14ac:dyDescent="0.3">
      <c r="A98" s="5"/>
      <c r="B98" s="132" t="s">
        <v>180</v>
      </c>
      <c r="C98" s="110">
        <v>6.9999999999999999E-6</v>
      </c>
      <c r="D98" s="110">
        <v>1.9699999999999999E-4</v>
      </c>
      <c r="E98" s="110">
        <v>0</v>
      </c>
      <c r="F98" s="110">
        <f>G98/4</f>
        <v>1.7975000000000001E-4</v>
      </c>
      <c r="G98" s="110">
        <v>7.1900000000000002E-4</v>
      </c>
      <c r="H98" s="110">
        <v>3.5599999999999998E-4</v>
      </c>
      <c r="I98" s="110">
        <v>3.6499999999999998E-4</v>
      </c>
      <c r="J98" s="110">
        <v>2.6800000000000001E-4</v>
      </c>
      <c r="K98" s="110">
        <v>2.02E-4</v>
      </c>
      <c r="L98" s="110">
        <v>2.2699999999999999E-4</v>
      </c>
      <c r="M98" s="110">
        <v>2.02E-4</v>
      </c>
      <c r="N98" s="229"/>
      <c r="O98" s="110">
        <v>0</v>
      </c>
      <c r="P98" s="110">
        <v>6.9999999999999999E-6</v>
      </c>
      <c r="Q98" s="110">
        <v>3.3700000000000001E-4</v>
      </c>
      <c r="R98" s="229"/>
      <c r="S98" s="68"/>
      <c r="T98" s="193"/>
      <c r="U98" s="19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</row>
    <row r="99" spans="1:96" ht="15.6" x14ac:dyDescent="0.35">
      <c r="A99" s="5"/>
      <c r="B99" s="134" t="s">
        <v>181</v>
      </c>
      <c r="C99" s="71">
        <f t="shared" ref="C99:E99" si="33">SUM(C97*C98)</f>
        <v>0</v>
      </c>
      <c r="D99" s="71">
        <f t="shared" si="33"/>
        <v>0</v>
      </c>
      <c r="E99" s="71">
        <f t="shared" si="33"/>
        <v>0</v>
      </c>
      <c r="F99" s="71">
        <f>SUM(F97*F98)</f>
        <v>0</v>
      </c>
      <c r="G99" s="71">
        <f>SUM(G97*G98)</f>
        <v>0</v>
      </c>
      <c r="H99" s="71">
        <f t="shared" ref="H99:N99" si="34">SUM(H97*H98)</f>
        <v>0</v>
      </c>
      <c r="I99" s="71">
        <f t="shared" si="34"/>
        <v>0</v>
      </c>
      <c r="J99" s="71">
        <f t="shared" si="34"/>
        <v>0</v>
      </c>
      <c r="K99" s="71">
        <f t="shared" si="34"/>
        <v>0</v>
      </c>
      <c r="L99" s="71">
        <f t="shared" si="34"/>
        <v>0</v>
      </c>
      <c r="M99" s="71">
        <f t="shared" si="34"/>
        <v>0</v>
      </c>
      <c r="N99" s="71">
        <f t="shared" si="34"/>
        <v>0</v>
      </c>
      <c r="O99" s="71">
        <f t="shared" ref="O99" si="35">SUM(O97*O98)</f>
        <v>0</v>
      </c>
      <c r="P99" s="71">
        <f t="shared" ref="P99:R99" si="36">SUM(P97*P98)</f>
        <v>0</v>
      </c>
      <c r="Q99" s="71">
        <f t="shared" si="36"/>
        <v>0</v>
      </c>
      <c r="R99" s="71">
        <f t="shared" si="36"/>
        <v>0</v>
      </c>
      <c r="S99" s="72">
        <f>SUM(C99:R99)</f>
        <v>0</v>
      </c>
      <c r="T99" s="193" t="s">
        <v>188</v>
      </c>
      <c r="U99" s="19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</row>
    <row r="100" spans="1:96" x14ac:dyDescent="0.3">
      <c r="A100" s="5"/>
      <c r="B100" s="137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19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</row>
    <row r="101" spans="1:96" x14ac:dyDescent="0.3">
      <c r="A101" s="5"/>
      <c r="B101" s="137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19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</row>
    <row r="102" spans="1:96" ht="59.25" customHeight="1" x14ac:dyDescent="0.3">
      <c r="A102" s="5"/>
      <c r="B102" s="130"/>
      <c r="C102" s="211" t="s">
        <v>160</v>
      </c>
      <c r="D102" s="53" t="s">
        <v>161</v>
      </c>
      <c r="E102" s="47" t="s">
        <v>162</v>
      </c>
      <c r="F102" s="53" t="s">
        <v>163</v>
      </c>
      <c r="G102" s="53" t="s">
        <v>164</v>
      </c>
      <c r="H102" s="53" t="s">
        <v>165</v>
      </c>
      <c r="I102" s="53" t="s">
        <v>166</v>
      </c>
      <c r="J102" s="53" t="s">
        <v>167</v>
      </c>
      <c r="K102" s="53" t="s">
        <v>168</v>
      </c>
      <c r="L102" s="53" t="s">
        <v>169</v>
      </c>
      <c r="M102" s="53" t="s">
        <v>170</v>
      </c>
      <c r="N102" s="53" t="s">
        <v>171</v>
      </c>
      <c r="O102" s="47" t="s">
        <v>172</v>
      </c>
      <c r="P102" s="47" t="s">
        <v>173</v>
      </c>
      <c r="Q102" s="203" t="s">
        <v>174</v>
      </c>
      <c r="R102" s="47" t="s">
        <v>175</v>
      </c>
      <c r="S102" s="47" t="s">
        <v>176</v>
      </c>
      <c r="T102" s="193"/>
      <c r="U102" s="19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</row>
    <row r="103" spans="1:96" ht="18" x14ac:dyDescent="0.3">
      <c r="A103" s="5"/>
      <c r="B103" s="222" t="s">
        <v>189</v>
      </c>
      <c r="C103" s="13"/>
      <c r="D103" s="13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3"/>
      <c r="P103" s="13"/>
      <c r="Q103" s="13"/>
      <c r="R103" s="13"/>
      <c r="S103" s="68">
        <f>SUM(C103:R103)</f>
        <v>0</v>
      </c>
      <c r="T103" s="193" t="s">
        <v>178</v>
      </c>
      <c r="U103" s="19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</row>
    <row r="104" spans="1:96" x14ac:dyDescent="0.3">
      <c r="A104" s="5"/>
      <c r="B104" s="132" t="s">
        <v>179</v>
      </c>
      <c r="C104" s="63">
        <f>SUM(G66*0.01*C103)</f>
        <v>0</v>
      </c>
      <c r="D104" s="63">
        <f>SUM(G66*0.01*D103)</f>
        <v>0</v>
      </c>
      <c r="E104" s="63">
        <f>SUM(G66*0.01*E103)</f>
        <v>0</v>
      </c>
      <c r="F104" s="63">
        <f>SUM($G$66*0.01*F103)</f>
        <v>0</v>
      </c>
      <c r="G104" s="63">
        <f t="shared" ref="G104:N104" si="37">SUM($G$66*0.01*G103)</f>
        <v>0</v>
      </c>
      <c r="H104" s="63">
        <f t="shared" si="37"/>
        <v>0</v>
      </c>
      <c r="I104" s="63">
        <f t="shared" si="37"/>
        <v>0</v>
      </c>
      <c r="J104" s="63">
        <f t="shared" si="37"/>
        <v>0</v>
      </c>
      <c r="K104" s="63">
        <f t="shared" si="37"/>
        <v>0</v>
      </c>
      <c r="L104" s="63">
        <f t="shared" si="37"/>
        <v>0</v>
      </c>
      <c r="M104" s="63">
        <f t="shared" si="37"/>
        <v>0</v>
      </c>
      <c r="N104" s="63">
        <f t="shared" si="37"/>
        <v>0</v>
      </c>
      <c r="O104" s="63">
        <f>SUM(G66*0.01*O103)</f>
        <v>0</v>
      </c>
      <c r="P104" s="63">
        <f>SUM(G66*0.01*P103)</f>
        <v>0</v>
      </c>
      <c r="Q104" s="63">
        <f>SUM(G66*0.01*Q103)</f>
        <v>0</v>
      </c>
      <c r="R104" s="63">
        <f>SUM(G66*0.01*R103)</f>
        <v>0</v>
      </c>
      <c r="S104" s="67">
        <f>SUM(C104:R104)</f>
        <v>0</v>
      </c>
      <c r="T104" s="193"/>
      <c r="U104" s="19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</row>
    <row r="105" spans="1:96" x14ac:dyDescent="0.3">
      <c r="A105" s="5"/>
      <c r="B105" s="132" t="s">
        <v>180</v>
      </c>
      <c r="C105" s="110">
        <v>6.9999999999999999E-6</v>
      </c>
      <c r="D105" s="110">
        <v>1.9699999999999999E-4</v>
      </c>
      <c r="E105" s="110">
        <v>0</v>
      </c>
      <c r="F105" s="110">
        <f>G105/4</f>
        <v>1.7975000000000001E-4</v>
      </c>
      <c r="G105" s="110">
        <v>7.1900000000000002E-4</v>
      </c>
      <c r="H105" s="110">
        <v>3.5599999999999998E-4</v>
      </c>
      <c r="I105" s="110">
        <v>3.6499999999999998E-4</v>
      </c>
      <c r="J105" s="110">
        <v>2.6800000000000001E-4</v>
      </c>
      <c r="K105" s="110">
        <v>2.02E-4</v>
      </c>
      <c r="L105" s="110">
        <v>2.2699999999999999E-4</v>
      </c>
      <c r="M105" s="110">
        <v>2.02E-4</v>
      </c>
      <c r="N105" s="229"/>
      <c r="O105" s="110">
        <v>0</v>
      </c>
      <c r="P105" s="110">
        <v>6.9999999999999999E-6</v>
      </c>
      <c r="Q105" s="110">
        <v>3.3700000000000001E-4</v>
      </c>
      <c r="R105" s="229"/>
      <c r="S105" s="68"/>
      <c r="T105" s="193"/>
      <c r="U105" s="19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</row>
    <row r="106" spans="1:96" ht="15.6" x14ac:dyDescent="0.35">
      <c r="A106" s="5"/>
      <c r="B106" s="134" t="s">
        <v>181</v>
      </c>
      <c r="C106" s="71">
        <f t="shared" ref="C106:E106" si="38">SUM(C104*C105)</f>
        <v>0</v>
      </c>
      <c r="D106" s="71">
        <f t="shared" si="38"/>
        <v>0</v>
      </c>
      <c r="E106" s="71">
        <f t="shared" si="38"/>
        <v>0</v>
      </c>
      <c r="F106" s="71">
        <f>SUM(F104*F105)</f>
        <v>0</v>
      </c>
      <c r="G106" s="71">
        <f>SUM(G104*G105)</f>
        <v>0</v>
      </c>
      <c r="H106" s="71">
        <f t="shared" ref="H106:I106" si="39">SUM(H104*H105)</f>
        <v>0</v>
      </c>
      <c r="I106" s="71">
        <f t="shared" si="39"/>
        <v>0</v>
      </c>
      <c r="J106" s="71">
        <f>SUM(J104*J105)</f>
        <v>0</v>
      </c>
      <c r="K106" s="71">
        <f t="shared" ref="K106:O106" si="40">SUM(K104*K105)</f>
        <v>0</v>
      </c>
      <c r="L106" s="71">
        <f t="shared" si="40"/>
        <v>0</v>
      </c>
      <c r="M106" s="71">
        <f t="shared" si="40"/>
        <v>0</v>
      </c>
      <c r="N106" s="71">
        <f t="shared" si="40"/>
        <v>0</v>
      </c>
      <c r="O106" s="71">
        <f t="shared" si="40"/>
        <v>0</v>
      </c>
      <c r="P106" s="71">
        <f t="shared" ref="P106:R106" si="41">SUM(P104*P105)</f>
        <v>0</v>
      </c>
      <c r="Q106" s="71">
        <f t="shared" si="41"/>
        <v>0</v>
      </c>
      <c r="R106" s="71">
        <f t="shared" si="41"/>
        <v>0</v>
      </c>
      <c r="S106" s="72">
        <f>SUM(C106:R106)</f>
        <v>0</v>
      </c>
      <c r="T106" s="193" t="s">
        <v>190</v>
      </c>
      <c r="U106" s="19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</row>
    <row r="107" spans="1:96" ht="15" thickBot="1" x14ac:dyDescent="0.35">
      <c r="A107" s="5"/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96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</row>
    <row r="108" spans="1:96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</row>
    <row r="109" spans="1:96" ht="14.4" customHeight="1" x14ac:dyDescent="0.3">
      <c r="A109" s="5"/>
      <c r="B109" s="207" t="s">
        <v>191</v>
      </c>
      <c r="C109" s="205" t="s">
        <v>192</v>
      </c>
      <c r="D109" s="12"/>
      <c r="E109" s="12"/>
      <c r="F109" s="12"/>
      <c r="G109" s="16"/>
      <c r="H109" s="16"/>
      <c r="I109" s="16"/>
      <c r="J109" s="16"/>
      <c r="K109" s="16"/>
      <c r="L109" s="16"/>
      <c r="M109" s="16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</row>
    <row r="110" spans="1:96" x14ac:dyDescent="0.3">
      <c r="A110" s="5"/>
      <c r="B110" s="5"/>
      <c r="C110" s="411" t="s">
        <v>193</v>
      </c>
      <c r="D110" s="412"/>
      <c r="E110" s="412"/>
      <c r="F110" s="412"/>
      <c r="G110" s="412"/>
      <c r="H110" s="16"/>
      <c r="I110" s="16"/>
      <c r="J110" s="16"/>
      <c r="K110" s="16"/>
      <c r="L110" s="16"/>
      <c r="M110" s="16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</row>
    <row r="111" spans="1:96" ht="14.4" customHeight="1" x14ac:dyDescent="0.3">
      <c r="A111" s="5"/>
      <c r="B111" s="5"/>
      <c r="C111" s="205"/>
      <c r="D111" s="205"/>
      <c r="E111" s="205"/>
      <c r="F111" s="205"/>
      <c r="G111" s="16"/>
      <c r="H111" s="407"/>
      <c r="I111" s="16"/>
      <c r="J111" s="16"/>
      <c r="K111" s="16"/>
      <c r="L111" s="16"/>
      <c r="M111" s="16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</row>
    <row r="112" spans="1:96" x14ac:dyDescent="0.3">
      <c r="A112" s="5"/>
      <c r="B112" s="205"/>
      <c r="C112" s="413"/>
      <c r="D112" s="413"/>
      <c r="E112" s="413"/>
      <c r="F112" s="413"/>
      <c r="G112" s="413"/>
      <c r="H112" s="407"/>
      <c r="I112" s="16"/>
      <c r="J112" s="16"/>
      <c r="K112" s="16"/>
      <c r="L112" s="16"/>
      <c r="M112" s="16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</row>
    <row r="113" spans="1:91" ht="33" customHeight="1" x14ac:dyDescent="0.3">
      <c r="A113" s="5"/>
      <c r="B113" s="206"/>
      <c r="C113" s="5"/>
      <c r="D113" s="5"/>
      <c r="E113" s="5"/>
      <c r="F113" s="5"/>
      <c r="G113" s="5"/>
      <c r="H113" s="40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</row>
    <row r="114" spans="1:91" x14ac:dyDescent="0.3">
      <c r="A114" s="5"/>
      <c r="B114" s="16"/>
      <c r="C114" s="16"/>
      <c r="D114" s="16"/>
      <c r="E114" s="5"/>
      <c r="F114" s="5"/>
      <c r="G114" s="5"/>
      <c r="H114" s="40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</row>
    <row r="115" spans="1:91" x14ac:dyDescent="0.3">
      <c r="A115" s="5"/>
      <c r="B115" s="5"/>
      <c r="C115" s="16"/>
      <c r="D115" s="1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</row>
    <row r="116" spans="1:91" x14ac:dyDescent="0.3">
      <c r="A116" s="5"/>
      <c r="B116" s="34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</row>
    <row r="117" spans="1:91" ht="31.2" customHeight="1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</row>
    <row r="118" spans="1:91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</row>
    <row r="119" spans="1:9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</row>
    <row r="120" spans="1:91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</row>
    <row r="121" spans="1:91" x14ac:dyDescent="0.3">
      <c r="A121" s="5"/>
      <c r="B121" s="5"/>
      <c r="C121" s="5"/>
      <c r="D121" s="5"/>
      <c r="E121" s="18"/>
      <c r="F121" s="1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</row>
    <row r="122" spans="1:91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</row>
    <row r="123" spans="1:9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</row>
    <row r="124" spans="1:91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</row>
    <row r="125" spans="1:91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</row>
    <row r="126" spans="1:91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</row>
    <row r="127" spans="1:91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</row>
    <row r="128" spans="1:91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</row>
    <row r="129" spans="1:9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</row>
    <row r="130" spans="1:9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</row>
    <row r="131" spans="1:9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</row>
    <row r="132" spans="1:91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</row>
    <row r="133" spans="1:91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</row>
    <row r="134" spans="1:91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</row>
    <row r="135" spans="1:9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</row>
    <row r="136" spans="1:91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</row>
    <row r="137" spans="1:91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</row>
    <row r="138" spans="1:91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</row>
    <row r="139" spans="1:91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</row>
    <row r="140" spans="1:91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</row>
    <row r="141" spans="1:91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</row>
    <row r="142" spans="1:9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</row>
    <row r="143" spans="1:9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</row>
    <row r="144" spans="1:9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</row>
    <row r="145" spans="1:9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</row>
    <row r="146" spans="1:9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</row>
    <row r="147" spans="1:9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</row>
    <row r="148" spans="1:9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</row>
    <row r="149" spans="1:9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</row>
    <row r="150" spans="1:9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</row>
    <row r="151" spans="1:9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</row>
    <row r="152" spans="1:9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</row>
    <row r="153" spans="1:9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</row>
    <row r="154" spans="1:9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</row>
    <row r="155" spans="1:9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</row>
    <row r="156" spans="1:9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</row>
    <row r="157" spans="1:9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</row>
    <row r="158" spans="1:9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</row>
    <row r="159" spans="1:9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</row>
    <row r="160" spans="1:9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</row>
    <row r="161" spans="1:9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</row>
    <row r="162" spans="1:9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</row>
    <row r="163" spans="1:9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</row>
    <row r="164" spans="1:9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</row>
    <row r="165" spans="1:9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</row>
    <row r="166" spans="1:9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</row>
    <row r="167" spans="1:9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</row>
    <row r="168" spans="1:9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</row>
    <row r="169" spans="1:9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</row>
    <row r="170" spans="1:9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</row>
    <row r="171" spans="1:9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</row>
    <row r="172" spans="1:9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</row>
    <row r="173" spans="1:9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</row>
    <row r="174" spans="1:9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</row>
    <row r="175" spans="1:9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</row>
    <row r="176" spans="1:9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</row>
    <row r="177" spans="1:9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</row>
    <row r="178" spans="1:9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</row>
    <row r="179" spans="1:9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</row>
    <row r="180" spans="1:9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</row>
    <row r="181" spans="1:9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</row>
    <row r="182" spans="1:9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</row>
    <row r="183" spans="1:9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</row>
    <row r="184" spans="1:9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</row>
    <row r="185" spans="1:9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</row>
    <row r="186" spans="1:9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</row>
    <row r="187" spans="1:9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</row>
    <row r="188" spans="1:9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</row>
    <row r="189" spans="1:9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</row>
    <row r="190" spans="1:9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</row>
    <row r="191" spans="1:9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</row>
    <row r="192" spans="1:9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</row>
    <row r="193" spans="1:9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</row>
    <row r="194" spans="1:9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</row>
    <row r="195" spans="1:9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</row>
    <row r="196" spans="1:9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</row>
    <row r="197" spans="1:9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</row>
    <row r="198" spans="1:9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</row>
    <row r="199" spans="1:9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</row>
    <row r="200" spans="1:9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</row>
    <row r="201" spans="1:9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</row>
    <row r="202" spans="1:9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</row>
    <row r="203" spans="1:9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</row>
    <row r="204" spans="1:9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</row>
    <row r="205" spans="1:9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</row>
    <row r="206" spans="1:9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</row>
    <row r="207" spans="1:9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</row>
    <row r="208" spans="1:9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</row>
    <row r="209" spans="1:9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</row>
    <row r="210" spans="1:9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</row>
    <row r="211" spans="1:9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</row>
    <row r="212" spans="1:9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</row>
    <row r="213" spans="1:9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</row>
    <row r="214" spans="1:9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</row>
    <row r="215" spans="1:9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</row>
    <row r="216" spans="1:9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</row>
    <row r="217" spans="1:9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</row>
    <row r="218" spans="1:9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</row>
    <row r="219" spans="1:9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</row>
    <row r="220" spans="1:9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</row>
    <row r="221" spans="1:9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</row>
    <row r="222" spans="1:9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</row>
    <row r="223" spans="1:9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</row>
    <row r="224" spans="1:9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</row>
    <row r="225" spans="1:9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</row>
    <row r="226" spans="1:9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</row>
    <row r="227" spans="1:9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</row>
    <row r="228" spans="1:9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</row>
    <row r="229" spans="1:9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</row>
    <row r="230" spans="1:9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</row>
    <row r="231" spans="1:9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</row>
    <row r="232" spans="1:9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</row>
    <row r="233" spans="1:9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</row>
    <row r="234" spans="1:9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</row>
    <row r="235" spans="1:9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</row>
    <row r="236" spans="1:9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</row>
    <row r="237" spans="1:9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</row>
    <row r="238" spans="1:9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</row>
    <row r="239" spans="1:9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</row>
    <row r="240" spans="1:9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</row>
    <row r="241" spans="1:9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</row>
    <row r="242" spans="1:9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</row>
    <row r="243" spans="1:9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</row>
    <row r="244" spans="1:9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</row>
    <row r="245" spans="1:9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</row>
    <row r="246" spans="1:91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</row>
    <row r="247" spans="1:91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</row>
    <row r="248" spans="1:91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</row>
    <row r="249" spans="1:91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</row>
    <row r="250" spans="1:91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</row>
    <row r="251" spans="1:91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</row>
    <row r="252" spans="1:91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</row>
    <row r="253" spans="1:91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</row>
    <row r="254" spans="1:91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</row>
    <row r="255" spans="1:91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</row>
    <row r="256" spans="1:91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</row>
    <row r="257" spans="1:91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</row>
    <row r="258" spans="1:91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</row>
    <row r="259" spans="1:91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</row>
    <row r="260" spans="1:91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</row>
    <row r="261" spans="1:91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</row>
    <row r="262" spans="1:9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</row>
    <row r="263" spans="1:91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</row>
    <row r="264" spans="1:91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</row>
    <row r="265" spans="1:91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</row>
    <row r="266" spans="1:91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</row>
    <row r="267" spans="1:9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</row>
    <row r="268" spans="1:91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</row>
    <row r="269" spans="1:9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</row>
    <row r="270" spans="1:9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</row>
    <row r="271" spans="1:9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</row>
    <row r="272" spans="1:9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</row>
    <row r="273" spans="1:9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</row>
    <row r="274" spans="1:91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</row>
    <row r="275" spans="1:91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</row>
    <row r="276" spans="1:91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</row>
    <row r="277" spans="1:9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</row>
    <row r="278" spans="1:9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</row>
    <row r="279" spans="1:9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</row>
    <row r="280" spans="1:91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</row>
    <row r="281" spans="1:91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</row>
    <row r="282" spans="1:9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</row>
    <row r="283" spans="1:9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</row>
    <row r="284" spans="1:91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</row>
    <row r="285" spans="1:91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</row>
    <row r="286" spans="1:91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</row>
    <row r="287" spans="1:91" x14ac:dyDescent="0.3">
      <c r="A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</row>
  </sheetData>
  <mergeCells count="9">
    <mergeCell ref="H111:H114"/>
    <mergeCell ref="A1:U3"/>
    <mergeCell ref="V1:AM3"/>
    <mergeCell ref="A6:U6"/>
    <mergeCell ref="V6:AM6"/>
    <mergeCell ref="C110:G110"/>
    <mergeCell ref="C112:G112"/>
    <mergeCell ref="E24:I24"/>
    <mergeCell ref="A45:B45"/>
  </mergeCells>
  <hyperlinks>
    <hyperlink ref="C110" r:id="rId1" xr:uid="{00000000-0004-0000-01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FY308"/>
  <sheetViews>
    <sheetView tabSelected="1" zoomScale="70" zoomScaleNormal="70" workbookViewId="0">
      <selection activeCell="C81" sqref="C81"/>
    </sheetView>
  </sheetViews>
  <sheetFormatPr defaultColWidth="11.44140625" defaultRowHeight="14.4" x14ac:dyDescent="0.3"/>
  <cols>
    <col min="1" max="1" width="29.109375" customWidth="1"/>
    <col min="2" max="2" width="64" customWidth="1"/>
    <col min="3" max="3" width="21.5546875" customWidth="1"/>
    <col min="4" max="16" width="20.6640625" customWidth="1"/>
  </cols>
  <sheetData>
    <row r="1" spans="1:180" s="15" customFormat="1" ht="14.7" customHeight="1" x14ac:dyDescent="0.3">
      <c r="A1" s="408" t="s">
        <v>83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80" s="15" customFormat="1" x14ac:dyDescent="0.3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pans="1:180" s="15" customFormat="1" ht="38.700000000000003" customHeight="1" x14ac:dyDescent="0.3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</row>
    <row r="4" spans="1:180" s="1" customFormat="1" ht="3.75" customHeight="1" x14ac:dyDescent="0.3"/>
    <row r="5" spans="1:180" s="2" customFormat="1" ht="3.75" customHeight="1" x14ac:dyDescent="0.3"/>
    <row r="6" spans="1:180" ht="39.450000000000003" customHeight="1" x14ac:dyDescent="0.65">
      <c r="A6" s="410" t="s">
        <v>84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</row>
    <row r="7" spans="1:180" s="20" customFormat="1" ht="47.25" customHeight="1" x14ac:dyDescent="0.4">
      <c r="A7" s="120" t="s">
        <v>85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</row>
    <row r="8" spans="1:180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</row>
    <row r="9" spans="1:180" ht="87" customHeight="1" x14ac:dyDescent="0.3">
      <c r="A9" s="5"/>
      <c r="B9" s="50" t="s">
        <v>194</v>
      </c>
      <c r="C9" s="53" t="s">
        <v>195</v>
      </c>
      <c r="D9" s="53" t="s">
        <v>196</v>
      </c>
      <c r="E9" s="53" t="s">
        <v>197</v>
      </c>
      <c r="F9" s="53" t="s">
        <v>198</v>
      </c>
      <c r="G9" s="53" t="s">
        <v>199</v>
      </c>
      <c r="H9" s="266" t="s">
        <v>200</v>
      </c>
      <c r="I9" s="48" t="s">
        <v>201</v>
      </c>
      <c r="J9" s="53" t="s">
        <v>202</v>
      </c>
      <c r="K9" s="266" t="s">
        <v>203</v>
      </c>
      <c r="L9" s="48" t="s">
        <v>204</v>
      </c>
      <c r="M9" s="53" t="s">
        <v>205</v>
      </c>
      <c r="N9" s="266" t="s">
        <v>206</v>
      </c>
      <c r="O9" s="48" t="s">
        <v>207</v>
      </c>
      <c r="P9" s="53" t="s">
        <v>208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</row>
    <row r="10" spans="1:180" x14ac:dyDescent="0.3">
      <c r="A10" s="5"/>
      <c r="B10" s="22" t="s">
        <v>209</v>
      </c>
      <c r="C10" s="119">
        <f>SUM(Ogrzewanie!C11:C19)</f>
        <v>0</v>
      </c>
      <c r="D10" s="187">
        <v>2800</v>
      </c>
      <c r="E10" s="125">
        <f>SUM(C10*D10)</f>
        <v>0</v>
      </c>
      <c r="F10" s="125">
        <f>SUM(Ogrzewanie!D11:D19)</f>
        <v>0</v>
      </c>
      <c r="G10" s="154"/>
      <c r="H10" s="125">
        <f>SUM(Ogrzewanie!E11:E19)</f>
        <v>0</v>
      </c>
      <c r="I10" s="78"/>
      <c r="J10" s="125">
        <f>E10-E10*(I10/100)</f>
        <v>0</v>
      </c>
      <c r="K10" s="125">
        <f>SUM(Ogrzewanie!F11:F19)</f>
        <v>0</v>
      </c>
      <c r="L10" s="78"/>
      <c r="M10" s="125">
        <f>E10-E10*(L10/100)</f>
        <v>0</v>
      </c>
      <c r="N10" s="125">
        <f>SUM(Ogrzewanie!G11:G19)</f>
        <v>0</v>
      </c>
      <c r="O10" s="78"/>
      <c r="P10" s="126">
        <f>E10-E10*(O10/100)</f>
        <v>0</v>
      </c>
      <c r="Q10" s="69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</row>
    <row r="11" spans="1:180" ht="14.7" customHeight="1" x14ac:dyDescent="0.3">
      <c r="A11" s="5"/>
      <c r="B11" s="22" t="s">
        <v>210</v>
      </c>
      <c r="C11" s="119">
        <f>SUM(Ogrzewanie!C20:C21)</f>
        <v>0</v>
      </c>
      <c r="D11" s="187">
        <v>2200</v>
      </c>
      <c r="E11" s="125">
        <f>SUM(C11*D11)</f>
        <v>0</v>
      </c>
      <c r="F11" s="125">
        <f>SUM(Ogrzewanie!D20:D21)</f>
        <v>0</v>
      </c>
      <c r="G11" s="154"/>
      <c r="H11" s="125">
        <f>SUM(Ogrzewanie!E20:E21)</f>
        <v>0</v>
      </c>
      <c r="I11" s="78"/>
      <c r="J11" s="125">
        <f>E11-E11*(I11/100)</f>
        <v>0</v>
      </c>
      <c r="K11" s="125">
        <f>SUM(Ogrzewanie!F20:F21)</f>
        <v>0</v>
      </c>
      <c r="L11" s="78"/>
      <c r="M11" s="125">
        <f>E11-E11*(L11/100)</f>
        <v>0</v>
      </c>
      <c r="N11" s="125">
        <f>SUM(Ogrzewanie!G20:G21)</f>
        <v>0</v>
      </c>
      <c r="O11" s="78"/>
      <c r="P11" s="126">
        <f>E11-E11*(O11/100)</f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</row>
    <row r="12" spans="1:180" ht="14.7" customHeight="1" x14ac:dyDescent="0.3">
      <c r="A12" s="5"/>
      <c r="B12" s="417" t="s">
        <v>211</v>
      </c>
      <c r="C12" s="417"/>
      <c r="D12" s="417"/>
      <c r="E12" s="45">
        <f>SUM(E10:E11)</f>
        <v>0</v>
      </c>
      <c r="F12" s="45">
        <f>SUM(F10:F11)</f>
        <v>0</v>
      </c>
      <c r="G12" s="45">
        <f>SUM(G10:G11)</f>
        <v>0</v>
      </c>
      <c r="H12" s="45">
        <f>SUM(H10:H11)</f>
        <v>0</v>
      </c>
      <c r="I12" s="5"/>
      <c r="J12" s="45">
        <f>SUM(J10:J11)</f>
        <v>0</v>
      </c>
      <c r="K12" s="45">
        <f>SUM(K10:K11)</f>
        <v>0</v>
      </c>
      <c r="L12" s="5"/>
      <c r="M12" s="45">
        <f>SUM(M10:M11)</f>
        <v>0</v>
      </c>
      <c r="N12" s="45">
        <f>SUM(N10:N11)</f>
        <v>0</v>
      </c>
      <c r="O12" s="5"/>
      <c r="P12" s="45">
        <f>SUM(P10:P11)</f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</row>
    <row r="13" spans="1:180" ht="14.7" customHeight="1" x14ac:dyDescent="0.3">
      <c r="A13" s="5"/>
      <c r="B13" s="417"/>
      <c r="C13" s="417"/>
      <c r="D13" s="417"/>
      <c r="E13" s="6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</row>
    <row r="14" spans="1:180" ht="14.7" customHeight="1" x14ac:dyDescent="0.3">
      <c r="A14" s="5"/>
      <c r="B14" s="5" t="s">
        <v>212</v>
      </c>
      <c r="C14" s="5"/>
      <c r="D14" s="5"/>
      <c r="E14" s="69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</row>
    <row r="15" spans="1:180" ht="14.7" customHeight="1" x14ac:dyDescent="0.3">
      <c r="A15" s="5"/>
      <c r="B15" s="5"/>
      <c r="C15" s="5"/>
      <c r="D15" s="5"/>
      <c r="E15" s="69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</row>
    <row r="16" spans="1:180" ht="14.7" customHeight="1" x14ac:dyDescent="0.3">
      <c r="A16" s="5"/>
      <c r="B16" s="5"/>
      <c r="C16" s="5"/>
      <c r="D16" s="5"/>
      <c r="E16" s="6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</row>
    <row r="17" spans="1:177" ht="14.7" customHeight="1" x14ac:dyDescent="0.3">
      <c r="A17" s="5"/>
      <c r="B17" s="5"/>
      <c r="C17" s="5"/>
      <c r="D17" s="5"/>
      <c r="E17" s="6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</row>
    <row r="18" spans="1:177" ht="14.7" customHeight="1" x14ac:dyDescent="0.3">
      <c r="A18" s="5"/>
      <c r="B18" s="5"/>
      <c r="C18" s="5"/>
      <c r="D18" s="5"/>
      <c r="E18" s="69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</row>
    <row r="19" spans="1:177" s="20" customFormat="1" ht="23.7" customHeight="1" x14ac:dyDescent="0.4">
      <c r="A19" s="120" t="s">
        <v>114</v>
      </c>
      <c r="B19" s="144"/>
      <c r="C19" s="145"/>
      <c r="D19" s="145"/>
      <c r="E19" s="145"/>
      <c r="F19" s="145"/>
      <c r="G19" s="145"/>
      <c r="H19" s="146"/>
      <c r="I19" s="147"/>
      <c r="J19" s="147"/>
      <c r="K19" s="147"/>
      <c r="L19" s="147"/>
      <c r="M19" s="147"/>
    </row>
    <row r="20" spans="1:177" s="20" customFormat="1" ht="1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147"/>
      <c r="L20" s="147"/>
      <c r="M20" s="147"/>
    </row>
    <row r="21" spans="1:177" s="20" customFormat="1" ht="72" customHeight="1" x14ac:dyDescent="0.3">
      <c r="A21" s="5"/>
      <c r="B21" s="50" t="s">
        <v>213</v>
      </c>
      <c r="C21" s="53" t="s">
        <v>197</v>
      </c>
      <c r="D21" s="53" t="s">
        <v>199</v>
      </c>
      <c r="E21" s="48" t="s">
        <v>201</v>
      </c>
      <c r="F21" s="53" t="s">
        <v>202</v>
      </c>
      <c r="G21" s="48" t="s">
        <v>204</v>
      </c>
      <c r="H21" s="53" t="s">
        <v>205</v>
      </c>
      <c r="I21" s="48" t="s">
        <v>207</v>
      </c>
      <c r="J21" s="53" t="s">
        <v>208</v>
      </c>
      <c r="K21" s="147"/>
      <c r="L21" s="147"/>
      <c r="M21" s="147"/>
    </row>
    <row r="22" spans="1:177" s="20" customFormat="1" ht="15" customHeight="1" x14ac:dyDescent="0.3">
      <c r="A22" s="5"/>
      <c r="B22" s="22" t="s">
        <v>214</v>
      </c>
      <c r="C22" s="154"/>
      <c r="D22" s="154"/>
      <c r="E22" s="78"/>
      <c r="F22" s="125">
        <f t="shared" ref="F22:F27" si="0">C22-C22*(E22/100)</f>
        <v>0</v>
      </c>
      <c r="G22" s="78"/>
      <c r="H22" s="125">
        <f t="shared" ref="H22:H27" si="1">C22-C22*(G22/100)</f>
        <v>0</v>
      </c>
      <c r="I22" s="78"/>
      <c r="J22" s="126">
        <f t="shared" ref="J22:J27" si="2">C22-C22*(I22/100)</f>
        <v>0</v>
      </c>
      <c r="K22" s="147"/>
      <c r="L22" s="147"/>
      <c r="M22" s="147"/>
    </row>
    <row r="23" spans="1:177" s="20" customFormat="1" ht="15" customHeight="1" x14ac:dyDescent="0.3">
      <c r="A23" s="5"/>
      <c r="B23" s="22" t="s">
        <v>124</v>
      </c>
      <c r="C23" s="154"/>
      <c r="D23" s="154"/>
      <c r="E23" s="78"/>
      <c r="F23" s="125">
        <f t="shared" si="0"/>
        <v>0</v>
      </c>
      <c r="G23" s="78"/>
      <c r="H23" s="125">
        <f t="shared" si="1"/>
        <v>0</v>
      </c>
      <c r="I23" s="78"/>
      <c r="J23" s="126">
        <f t="shared" si="2"/>
        <v>0</v>
      </c>
      <c r="K23" s="147"/>
      <c r="L23" s="147"/>
      <c r="M23" s="147"/>
    </row>
    <row r="24" spans="1:177" s="20" customFormat="1" ht="15" customHeight="1" x14ac:dyDescent="0.3">
      <c r="A24" s="5"/>
      <c r="B24" s="22" t="s">
        <v>125</v>
      </c>
      <c r="C24" s="154"/>
      <c r="D24" s="154"/>
      <c r="E24" s="78"/>
      <c r="F24" s="125">
        <f t="shared" si="0"/>
        <v>0</v>
      </c>
      <c r="G24" s="78"/>
      <c r="H24" s="125">
        <f t="shared" si="1"/>
        <v>0</v>
      </c>
      <c r="I24" s="78"/>
      <c r="J24" s="126">
        <f t="shared" si="2"/>
        <v>0</v>
      </c>
      <c r="K24" s="147"/>
      <c r="L24" s="147"/>
      <c r="M24" s="147"/>
    </row>
    <row r="25" spans="1:177" s="20" customFormat="1" x14ac:dyDescent="0.3">
      <c r="A25" s="5"/>
      <c r="B25" s="22" t="s">
        <v>126</v>
      </c>
      <c r="C25" s="154"/>
      <c r="D25" s="154"/>
      <c r="E25" s="78"/>
      <c r="F25" s="125">
        <f t="shared" si="0"/>
        <v>0</v>
      </c>
      <c r="G25" s="78"/>
      <c r="H25" s="125">
        <f t="shared" si="1"/>
        <v>0</v>
      </c>
      <c r="I25" s="78"/>
      <c r="J25" s="126">
        <f t="shared" si="2"/>
        <v>0</v>
      </c>
      <c r="K25" s="148"/>
      <c r="L25" s="148"/>
      <c r="M25" s="148"/>
    </row>
    <row r="26" spans="1:177" s="20" customFormat="1" x14ac:dyDescent="0.3">
      <c r="A26" s="5"/>
      <c r="B26" s="22" t="s">
        <v>127</v>
      </c>
      <c r="C26" s="154"/>
      <c r="D26" s="154"/>
      <c r="E26" s="78"/>
      <c r="F26" s="125">
        <f t="shared" si="0"/>
        <v>0</v>
      </c>
      <c r="G26" s="78"/>
      <c r="H26" s="125">
        <f t="shared" si="1"/>
        <v>0</v>
      </c>
      <c r="I26" s="78"/>
      <c r="J26" s="126">
        <f t="shared" si="2"/>
        <v>0</v>
      </c>
    </row>
    <row r="27" spans="1:177" s="20" customFormat="1" x14ac:dyDescent="0.3">
      <c r="A27" s="5"/>
      <c r="B27" s="22" t="s">
        <v>128</v>
      </c>
      <c r="C27" s="154"/>
      <c r="D27" s="154"/>
      <c r="E27" s="78"/>
      <c r="F27" s="125">
        <f t="shared" si="0"/>
        <v>0</v>
      </c>
      <c r="G27" s="78"/>
      <c r="H27" s="125">
        <f t="shared" si="1"/>
        <v>0</v>
      </c>
      <c r="I27" s="78"/>
      <c r="J27" s="126">
        <f t="shared" si="2"/>
        <v>0</v>
      </c>
    </row>
    <row r="28" spans="1:177" s="20" customFormat="1" ht="16.5" customHeight="1" x14ac:dyDescent="0.3">
      <c r="A28" s="5"/>
      <c r="B28" s="5"/>
      <c r="C28" s="45">
        <f>SUM(C22:C27)</f>
        <v>0</v>
      </c>
      <c r="D28" s="45">
        <f>SUM(D22:D27)</f>
        <v>0</v>
      </c>
      <c r="E28" s="18"/>
      <c r="F28" s="45">
        <f>SUM(F22:F27)</f>
        <v>0</v>
      </c>
      <c r="G28" s="18"/>
      <c r="H28" s="45">
        <f>SUM(H22:H27)</f>
        <v>0</v>
      </c>
      <c r="I28" s="18"/>
      <c r="J28" s="45">
        <f>SUM(J22:J27)</f>
        <v>0</v>
      </c>
      <c r="K28" s="143"/>
    </row>
    <row r="29" spans="1:177" s="20" customForma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149"/>
      <c r="L29" s="148"/>
      <c r="M29" s="148"/>
    </row>
    <row r="30" spans="1:177" s="20" customFormat="1" ht="14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149"/>
    </row>
    <row r="31" spans="1:177" s="20" customFormat="1" ht="14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149"/>
    </row>
    <row r="32" spans="1:177" s="20" customFormat="1" ht="14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149"/>
    </row>
    <row r="33" spans="1:14" s="20" customFormat="1" ht="14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149"/>
    </row>
    <row r="34" spans="1:14" s="20" customFormat="1" ht="14.7" customHeight="1" x14ac:dyDescent="0.3">
      <c r="E34" s="149"/>
      <c r="G34" s="149"/>
      <c r="I34" s="149"/>
      <c r="K34" s="149"/>
    </row>
    <row r="35" spans="1:14" s="20" customFormat="1" ht="14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0" customFormat="1" ht="63" customHeight="1" x14ac:dyDescent="0.3">
      <c r="A36" s="5"/>
      <c r="B36" s="39" t="s">
        <v>215</v>
      </c>
      <c r="C36" s="54" t="s">
        <v>216</v>
      </c>
      <c r="D36" s="54" t="s">
        <v>217</v>
      </c>
      <c r="E36" s="54" t="s">
        <v>218</v>
      </c>
      <c r="F36" s="54" t="s">
        <v>219</v>
      </c>
      <c r="G36" s="54" t="s">
        <v>220</v>
      </c>
      <c r="H36" s="54" t="s">
        <v>221</v>
      </c>
      <c r="I36" s="54" t="s">
        <v>222</v>
      </c>
      <c r="J36" s="54" t="s">
        <v>223</v>
      </c>
      <c r="K36" s="54" t="s">
        <v>224</v>
      </c>
      <c r="L36" s="54" t="s">
        <v>225</v>
      </c>
      <c r="M36" s="54" t="s">
        <v>226</v>
      </c>
      <c r="N36" s="54" t="s">
        <v>227</v>
      </c>
    </row>
    <row r="37" spans="1:14" s="20" customFormat="1" ht="16.5" customHeight="1" x14ac:dyDescent="0.3">
      <c r="A37" s="5"/>
      <c r="B37" s="22" t="s">
        <v>228</v>
      </c>
      <c r="C37" s="257"/>
      <c r="D37" s="42"/>
      <c r="E37" s="42"/>
      <c r="F37" s="42"/>
      <c r="G37" s="42"/>
      <c r="H37" s="42"/>
      <c r="I37" s="42"/>
      <c r="J37" s="65">
        <f>C37*D37*E37*365/1000</f>
        <v>0</v>
      </c>
      <c r="K37" s="65">
        <f t="shared" ref="K37:K43" si="3">C37*D37*F37*365/1000</f>
        <v>0</v>
      </c>
      <c r="L37" s="65">
        <f t="shared" ref="L37:L43" si="4">C37*D37*G37*365/1000</f>
        <v>0</v>
      </c>
      <c r="M37" s="65">
        <f t="shared" ref="M37:M43" si="5">C37*D37*H37*365/1000</f>
        <v>0</v>
      </c>
      <c r="N37" s="186">
        <f t="shared" ref="N37:N43" si="6">C37*D37*I37*365/1000</f>
        <v>0</v>
      </c>
    </row>
    <row r="38" spans="1:14" s="20" customFormat="1" x14ac:dyDescent="0.3">
      <c r="A38" s="5"/>
      <c r="B38" s="22" t="s">
        <v>229</v>
      </c>
      <c r="C38" s="257"/>
      <c r="D38" s="42"/>
      <c r="E38" s="42"/>
      <c r="F38" s="42"/>
      <c r="G38" s="42"/>
      <c r="H38" s="42"/>
      <c r="I38" s="42"/>
      <c r="J38" s="65">
        <f t="shared" ref="J38:J43" si="7">C38*D38*E38*365/1000</f>
        <v>0</v>
      </c>
      <c r="K38" s="65">
        <f t="shared" si="3"/>
        <v>0</v>
      </c>
      <c r="L38" s="65">
        <f t="shared" si="4"/>
        <v>0</v>
      </c>
      <c r="M38" s="65">
        <f t="shared" si="5"/>
        <v>0</v>
      </c>
      <c r="N38" s="186">
        <f t="shared" si="6"/>
        <v>0</v>
      </c>
    </row>
    <row r="39" spans="1:14" s="20" customFormat="1" ht="14.25" customHeight="1" x14ac:dyDescent="0.3">
      <c r="A39" s="5"/>
      <c r="B39" s="22" t="s">
        <v>230</v>
      </c>
      <c r="C39" s="257"/>
      <c r="D39" s="42"/>
      <c r="E39" s="42"/>
      <c r="F39" s="42"/>
      <c r="G39" s="42"/>
      <c r="H39" s="42"/>
      <c r="I39" s="42"/>
      <c r="J39" s="65">
        <f t="shared" si="7"/>
        <v>0</v>
      </c>
      <c r="K39" s="65">
        <f t="shared" si="3"/>
        <v>0</v>
      </c>
      <c r="L39" s="65">
        <f t="shared" si="4"/>
        <v>0</v>
      </c>
      <c r="M39" s="65">
        <f t="shared" si="5"/>
        <v>0</v>
      </c>
      <c r="N39" s="186">
        <f t="shared" si="6"/>
        <v>0</v>
      </c>
    </row>
    <row r="40" spans="1:14" s="20" customFormat="1" ht="15" customHeight="1" x14ac:dyDescent="0.3">
      <c r="A40" s="5"/>
      <c r="B40" s="22" t="s">
        <v>231</v>
      </c>
      <c r="C40" s="42"/>
      <c r="D40" s="42"/>
      <c r="E40" s="42"/>
      <c r="F40" s="42"/>
      <c r="G40" s="42"/>
      <c r="H40" s="42"/>
      <c r="I40" s="42"/>
      <c r="J40" s="65">
        <f t="shared" si="7"/>
        <v>0</v>
      </c>
      <c r="K40" s="65">
        <f t="shared" si="3"/>
        <v>0</v>
      </c>
      <c r="L40" s="65">
        <f t="shared" si="4"/>
        <v>0</v>
      </c>
      <c r="M40" s="65">
        <f t="shared" si="5"/>
        <v>0</v>
      </c>
      <c r="N40" s="186">
        <f t="shared" si="6"/>
        <v>0</v>
      </c>
    </row>
    <row r="41" spans="1:14" s="20" customFormat="1" ht="15" customHeight="1" x14ac:dyDescent="0.3">
      <c r="A41" s="5"/>
      <c r="B41" s="22" t="s">
        <v>231</v>
      </c>
      <c r="C41" s="42"/>
      <c r="D41" s="42"/>
      <c r="E41" s="42"/>
      <c r="F41" s="42"/>
      <c r="G41" s="42"/>
      <c r="H41" s="42"/>
      <c r="I41" s="42"/>
      <c r="J41" s="65">
        <f t="shared" si="7"/>
        <v>0</v>
      </c>
      <c r="K41" s="65">
        <f t="shared" si="3"/>
        <v>0</v>
      </c>
      <c r="L41" s="65">
        <f t="shared" si="4"/>
        <v>0</v>
      </c>
      <c r="M41" s="65">
        <f t="shared" si="5"/>
        <v>0</v>
      </c>
      <c r="N41" s="186">
        <f t="shared" si="6"/>
        <v>0</v>
      </c>
    </row>
    <row r="42" spans="1:14" s="20" customFormat="1" ht="15" customHeight="1" x14ac:dyDescent="0.3">
      <c r="A42" s="5"/>
      <c r="B42" s="22" t="s">
        <v>231</v>
      </c>
      <c r="C42" s="42"/>
      <c r="D42" s="42"/>
      <c r="E42" s="42"/>
      <c r="F42" s="42"/>
      <c r="G42" s="42"/>
      <c r="H42" s="42"/>
      <c r="I42" s="42"/>
      <c r="J42" s="65">
        <f t="shared" si="7"/>
        <v>0</v>
      </c>
      <c r="K42" s="65">
        <f t="shared" si="3"/>
        <v>0</v>
      </c>
      <c r="L42" s="65">
        <f t="shared" si="4"/>
        <v>0</v>
      </c>
      <c r="M42" s="65">
        <f t="shared" si="5"/>
        <v>0</v>
      </c>
      <c r="N42" s="186">
        <f t="shared" si="6"/>
        <v>0</v>
      </c>
    </row>
    <row r="43" spans="1:14" s="20" customFormat="1" ht="15" customHeight="1" x14ac:dyDescent="0.3">
      <c r="A43" s="5"/>
      <c r="B43" s="22" t="s">
        <v>231</v>
      </c>
      <c r="C43" s="42"/>
      <c r="D43" s="42"/>
      <c r="E43" s="42"/>
      <c r="F43" s="42"/>
      <c r="G43" s="42"/>
      <c r="H43" s="42"/>
      <c r="I43" s="42"/>
      <c r="J43" s="65">
        <f t="shared" si="7"/>
        <v>0</v>
      </c>
      <c r="K43" s="65">
        <f t="shared" si="3"/>
        <v>0</v>
      </c>
      <c r="L43" s="65">
        <f t="shared" si="4"/>
        <v>0</v>
      </c>
      <c r="M43" s="65">
        <f t="shared" si="5"/>
        <v>0</v>
      </c>
      <c r="N43" s="186">
        <f t="shared" si="6"/>
        <v>0</v>
      </c>
    </row>
    <row r="44" spans="1:14" s="20" customFormat="1" ht="15" customHeight="1" x14ac:dyDescent="0.3">
      <c r="A44" s="5"/>
      <c r="B44" s="5"/>
      <c r="C44" s="8"/>
      <c r="D44" s="5"/>
      <c r="E44" s="5"/>
      <c r="F44" s="5"/>
      <c r="G44" s="5"/>
      <c r="H44" s="5"/>
      <c r="J44" s="45">
        <f>SUM(J37:J43)</f>
        <v>0</v>
      </c>
      <c r="K44" s="45">
        <f>SUM(K37:K43)</f>
        <v>0</v>
      </c>
      <c r="L44" s="45">
        <f>SUM(L37:L43)</f>
        <v>0</v>
      </c>
      <c r="M44" s="45">
        <f>SUM(M37:M43)</f>
        <v>0</v>
      </c>
      <c r="N44" s="45">
        <f>SUM(N37:N43)</f>
        <v>0</v>
      </c>
    </row>
    <row r="45" spans="1:14" s="20" customFormat="1" ht="15" customHeight="1" x14ac:dyDescent="0.3">
      <c r="A45" s="5"/>
      <c r="B45" s="5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20" customFormat="1" ht="15" customHeight="1" x14ac:dyDescent="0.3">
      <c r="A46" s="5"/>
      <c r="B46" s="5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20" customFormat="1" ht="15" customHeight="1" x14ac:dyDescent="0.3">
      <c r="A47" s="5"/>
      <c r="B47" s="5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20" customFormat="1" ht="15" customHeight="1" x14ac:dyDescent="0.3">
      <c r="A48" s="5"/>
      <c r="B48" s="5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20" customFormat="1" ht="15" customHeight="1" x14ac:dyDescent="0.3">
      <c r="A49" s="5"/>
      <c r="B49" s="5"/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20" customFormat="1" ht="15" customHeight="1" x14ac:dyDescent="0.3">
      <c r="A50" s="5"/>
      <c r="B50" s="5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20" customFormat="1" ht="27" customHeight="1" x14ac:dyDescent="0.4">
      <c r="A51" s="120" t="s">
        <v>129</v>
      </c>
      <c r="B51" s="144"/>
      <c r="C51" s="150"/>
      <c r="D51" s="146"/>
      <c r="E51" s="146"/>
      <c r="F51" s="147"/>
      <c r="G51" s="147"/>
      <c r="H51" s="151"/>
      <c r="I51" s="151"/>
      <c r="J51" s="151"/>
    </row>
    <row r="52" spans="1:14" s="20" customFormat="1" ht="15" customHeight="1" x14ac:dyDescent="0.3">
      <c r="B52" s="144"/>
      <c r="C52" s="150"/>
      <c r="D52" s="146"/>
      <c r="E52" s="146"/>
      <c r="F52" s="147"/>
      <c r="G52" s="147"/>
      <c r="H52" s="151"/>
      <c r="I52" s="151"/>
      <c r="J52" s="151"/>
    </row>
    <row r="53" spans="1:14" s="20" customFormat="1" ht="84.75" customHeight="1" x14ac:dyDescent="0.3">
      <c r="B53" s="50" t="s">
        <v>232</v>
      </c>
      <c r="C53" s="54" t="s">
        <v>131</v>
      </c>
      <c r="D53" s="54" t="s">
        <v>132</v>
      </c>
      <c r="E53" s="47" t="s">
        <v>233</v>
      </c>
      <c r="F53" s="53" t="s">
        <v>234</v>
      </c>
      <c r="G53" s="53" t="s">
        <v>235</v>
      </c>
      <c r="H53" s="48" t="s">
        <v>201</v>
      </c>
      <c r="I53" s="53" t="s">
        <v>236</v>
      </c>
      <c r="J53" s="48" t="s">
        <v>204</v>
      </c>
      <c r="K53" s="53" t="s">
        <v>237</v>
      </c>
      <c r="L53" s="48" t="s">
        <v>207</v>
      </c>
      <c r="M53" s="53" t="s">
        <v>238</v>
      </c>
    </row>
    <row r="54" spans="1:14" s="20" customFormat="1" ht="15" customHeight="1" x14ac:dyDescent="0.3">
      <c r="B54" s="259" t="s">
        <v>138</v>
      </c>
      <c r="C54" s="261" t="s">
        <v>239</v>
      </c>
      <c r="D54" s="279">
        <f>Ogrzewanie!D48</f>
        <v>0</v>
      </c>
      <c r="E54" s="332"/>
      <c r="F54" s="65">
        <f t="shared" ref="F54:F58" si="8">D54*E54</f>
        <v>0</v>
      </c>
      <c r="G54" s="262"/>
      <c r="H54" s="78"/>
      <c r="I54" s="125">
        <f t="shared" ref="I54:I59" si="9">F54-F54*(H54/100)</f>
        <v>0</v>
      </c>
      <c r="J54" s="78"/>
      <c r="K54" s="125">
        <f t="shared" ref="K54:K59" si="10">F54-F54*(J54/100)</f>
        <v>0</v>
      </c>
      <c r="L54" s="78"/>
      <c r="M54" s="126">
        <f t="shared" ref="M54:M59" si="11">F54-F54*(L54/100)</f>
        <v>0</v>
      </c>
    </row>
    <row r="55" spans="1:14" s="20" customFormat="1" ht="15" customHeight="1" x14ac:dyDescent="0.3">
      <c r="B55" s="259" t="s">
        <v>140</v>
      </c>
      <c r="C55" s="261" t="s">
        <v>239</v>
      </c>
      <c r="D55" s="261">
        <f>Ogrzewanie!D49</f>
        <v>0</v>
      </c>
      <c r="E55" s="269"/>
      <c r="F55" s="65">
        <f>E55*D55</f>
        <v>0</v>
      </c>
      <c r="G55" s="262"/>
      <c r="H55" s="78"/>
      <c r="I55" s="125">
        <f t="shared" si="9"/>
        <v>0</v>
      </c>
      <c r="J55" s="78"/>
      <c r="K55" s="125">
        <f t="shared" si="10"/>
        <v>0</v>
      </c>
      <c r="L55" s="78"/>
      <c r="M55" s="126">
        <f t="shared" si="11"/>
        <v>0</v>
      </c>
    </row>
    <row r="56" spans="1:14" s="20" customFormat="1" ht="15" customHeight="1" x14ac:dyDescent="0.3">
      <c r="B56" s="277" t="s">
        <v>141</v>
      </c>
      <c r="C56" s="261" t="s">
        <v>142</v>
      </c>
      <c r="D56" s="261">
        <f>Ogrzewanie!D50</f>
        <v>0</v>
      </c>
      <c r="E56" s="269"/>
      <c r="F56" s="65">
        <f t="shared" si="8"/>
        <v>0</v>
      </c>
      <c r="G56" s="262"/>
      <c r="H56" s="78"/>
      <c r="I56" s="125">
        <f t="shared" si="9"/>
        <v>0</v>
      </c>
      <c r="J56" s="78"/>
      <c r="K56" s="125">
        <f t="shared" si="10"/>
        <v>0</v>
      </c>
      <c r="L56" s="78"/>
      <c r="M56" s="126">
        <f t="shared" si="11"/>
        <v>0</v>
      </c>
    </row>
    <row r="57" spans="1:14" s="20" customFormat="1" ht="15" customHeight="1" x14ac:dyDescent="0.3">
      <c r="B57" s="259" t="s">
        <v>240</v>
      </c>
      <c r="C57" s="261" t="s">
        <v>142</v>
      </c>
      <c r="D57" s="261">
        <f>Ogrzewanie!D51</f>
        <v>0</v>
      </c>
      <c r="E57" s="269"/>
      <c r="F57" s="65">
        <f t="shared" si="8"/>
        <v>0</v>
      </c>
      <c r="G57" s="262"/>
      <c r="H57" s="78"/>
      <c r="I57" s="125">
        <f t="shared" si="9"/>
        <v>0</v>
      </c>
      <c r="J57" s="78"/>
      <c r="K57" s="125">
        <f t="shared" si="10"/>
        <v>0</v>
      </c>
      <c r="L57" s="78"/>
      <c r="M57" s="126">
        <f t="shared" si="11"/>
        <v>0</v>
      </c>
    </row>
    <row r="58" spans="1:14" s="20" customFormat="1" ht="27" customHeight="1" x14ac:dyDescent="0.3">
      <c r="B58" s="259" t="s">
        <v>241</v>
      </c>
      <c r="C58" s="261" t="s">
        <v>145</v>
      </c>
      <c r="D58" s="260"/>
      <c r="E58" s="269"/>
      <c r="F58" s="274">
        <f t="shared" si="8"/>
        <v>0</v>
      </c>
      <c r="G58" s="262"/>
      <c r="H58" s="78"/>
      <c r="I58" s="275">
        <f t="shared" si="9"/>
        <v>0</v>
      </c>
      <c r="J58" s="78"/>
      <c r="K58" s="275">
        <f t="shared" si="10"/>
        <v>0</v>
      </c>
      <c r="L58" s="78"/>
      <c r="M58" s="276">
        <f t="shared" si="11"/>
        <v>0</v>
      </c>
    </row>
    <row r="59" spans="1:14" s="20" customFormat="1" x14ac:dyDescent="0.3">
      <c r="B59" s="259" t="s">
        <v>242</v>
      </c>
      <c r="C59" s="261" t="s">
        <v>147</v>
      </c>
      <c r="D59" s="261">
        <f>Ogrzewanie!D53</f>
        <v>0</v>
      </c>
      <c r="E59" s="269"/>
      <c r="F59" s="65">
        <f>D59*E59</f>
        <v>0</v>
      </c>
      <c r="G59" s="262"/>
      <c r="H59" s="78"/>
      <c r="I59" s="125">
        <f t="shared" si="9"/>
        <v>0</v>
      </c>
      <c r="J59" s="78"/>
      <c r="K59" s="125">
        <f t="shared" si="10"/>
        <v>0</v>
      </c>
      <c r="L59" s="78"/>
      <c r="M59" s="126">
        <f t="shared" si="11"/>
        <v>0</v>
      </c>
    </row>
    <row r="60" spans="1:14" s="20" customFormat="1" x14ac:dyDescent="0.3">
      <c r="B60" s="5"/>
      <c r="C60" s="5"/>
      <c r="F60" s="45">
        <f>SUM(F54:F59)</f>
        <v>0</v>
      </c>
      <c r="G60" s="45">
        <f>SUM(G54:G59)</f>
        <v>0</v>
      </c>
      <c r="H60" s="8"/>
      <c r="I60" s="45">
        <f>SUM(I54:I59)</f>
        <v>0</v>
      </c>
      <c r="J60" s="8"/>
      <c r="K60" s="45">
        <f>SUM(K54:K59)</f>
        <v>0</v>
      </c>
      <c r="L60" s="5"/>
      <c r="M60" s="45">
        <f>SUM(M54:M59)</f>
        <v>0</v>
      </c>
    </row>
    <row r="61" spans="1:14" s="20" customFormat="1" x14ac:dyDescent="0.3">
      <c r="A61" s="255"/>
      <c r="B61" s="253"/>
    </row>
    <row r="62" spans="1:14" s="20" customFormat="1" x14ac:dyDescent="0.3">
      <c r="B62" s="254"/>
    </row>
    <row r="63" spans="1:14" s="20" customFormat="1" x14ac:dyDescent="0.3">
      <c r="B63" s="144"/>
      <c r="C63" s="146"/>
      <c r="D63" s="146"/>
      <c r="E63" s="152"/>
      <c r="F63" s="145"/>
      <c r="G63" s="152"/>
      <c r="H63" s="145"/>
      <c r="I63" s="152"/>
      <c r="J63" s="145"/>
      <c r="K63" s="152"/>
    </row>
    <row r="64" spans="1:14" s="20" customFormat="1" ht="24.6" x14ac:dyDescent="0.4">
      <c r="A64" s="120" t="s">
        <v>148</v>
      </c>
      <c r="B64" s="144"/>
      <c r="C64" s="146"/>
      <c r="D64" s="146"/>
      <c r="E64" s="152"/>
      <c r="F64" s="145"/>
      <c r="G64" s="152"/>
      <c r="H64" s="145"/>
      <c r="I64" s="152"/>
      <c r="J64" s="145"/>
      <c r="K64" s="152"/>
    </row>
    <row r="65" spans="1:181" s="20" customFormat="1" x14ac:dyDescent="0.3">
      <c r="A65" s="5"/>
      <c r="B65" s="5"/>
      <c r="C65" s="5"/>
      <c r="D65" s="5"/>
      <c r="E65" s="5"/>
      <c r="F65" s="5"/>
      <c r="G65" s="5"/>
      <c r="H65" s="5"/>
      <c r="I65" s="5"/>
      <c r="J65" s="145"/>
      <c r="K65" s="152"/>
    </row>
    <row r="66" spans="1:181" s="20" customFormat="1" ht="77.25" customHeight="1" x14ac:dyDescent="0.3">
      <c r="A66" s="5"/>
      <c r="B66" s="50" t="s">
        <v>243</v>
      </c>
      <c r="C66" s="53" t="s">
        <v>244</v>
      </c>
      <c r="D66" s="53" t="s">
        <v>245</v>
      </c>
      <c r="E66" s="53" t="s">
        <v>152</v>
      </c>
      <c r="F66" s="53" t="s">
        <v>246</v>
      </c>
      <c r="G66" s="53" t="s">
        <v>154</v>
      </c>
      <c r="I66" s="5"/>
      <c r="J66" s="145"/>
      <c r="K66" s="152"/>
    </row>
    <row r="67" spans="1:181" s="20" customFormat="1" x14ac:dyDescent="0.3">
      <c r="A67" s="5"/>
      <c r="B67" s="36" t="s">
        <v>155</v>
      </c>
      <c r="C67" s="45">
        <f>'Energia elektryczna'!E12</f>
        <v>0</v>
      </c>
      <c r="D67" s="45">
        <f>'Energia elektryczna'!G12</f>
        <v>0</v>
      </c>
      <c r="E67" s="45">
        <f>'Energia elektryczna'!J12</f>
        <v>0</v>
      </c>
      <c r="F67" s="45">
        <f>'Energia elektryczna'!M12</f>
        <v>0</v>
      </c>
      <c r="G67" s="45">
        <f>'Energia elektryczna'!P12</f>
        <v>0</v>
      </c>
      <c r="I67" s="5"/>
      <c r="J67" s="145"/>
      <c r="K67" s="152"/>
    </row>
    <row r="68" spans="1:181" s="20" customFormat="1" x14ac:dyDescent="0.3">
      <c r="A68" s="5"/>
      <c r="B68" s="37" t="s">
        <v>156</v>
      </c>
      <c r="C68" s="45">
        <f>SUM(C28)</f>
        <v>0</v>
      </c>
      <c r="D68" s="45">
        <f>SUM(D28)</f>
        <v>0</v>
      </c>
      <c r="E68" s="45">
        <f>SUM(F28)</f>
        <v>0</v>
      </c>
      <c r="F68" s="45">
        <f>SUM(H28)</f>
        <v>0</v>
      </c>
      <c r="G68" s="45">
        <f>SUM(J28)</f>
        <v>0</v>
      </c>
      <c r="I68" s="5"/>
      <c r="J68" s="153"/>
      <c r="K68" s="148"/>
    </row>
    <row r="69" spans="1:181" s="20" customFormat="1" x14ac:dyDescent="0.3">
      <c r="A69" s="5"/>
      <c r="B69" s="51" t="s">
        <v>215</v>
      </c>
      <c r="C69" s="45">
        <f>SUM(J44)</f>
        <v>0</v>
      </c>
      <c r="D69" s="45">
        <f>SUM(K44)</f>
        <v>0</v>
      </c>
      <c r="E69" s="45">
        <f>SUM(L44)</f>
        <v>0</v>
      </c>
      <c r="F69" s="45">
        <f>SUM(M44)</f>
        <v>0</v>
      </c>
      <c r="G69" s="45">
        <f>SUM(N44)</f>
        <v>0</v>
      </c>
      <c r="I69" s="5"/>
    </row>
    <row r="70" spans="1:181" s="20" customFormat="1" x14ac:dyDescent="0.3">
      <c r="A70" s="5"/>
      <c r="B70" s="37" t="s">
        <v>157</v>
      </c>
      <c r="C70" s="45">
        <f>SUM(F60)</f>
        <v>0</v>
      </c>
      <c r="D70" s="45">
        <f>SUM(G60)</f>
        <v>0</v>
      </c>
      <c r="E70" s="45">
        <f>SUM(I60)</f>
        <v>0</v>
      </c>
      <c r="F70" s="45">
        <f>SUM(K60)</f>
        <v>0</v>
      </c>
      <c r="G70" s="45">
        <f>SUM(M60)</f>
        <v>0</v>
      </c>
      <c r="I70" s="5"/>
    </row>
    <row r="71" spans="1:181" s="20" customFormat="1" x14ac:dyDescent="0.3">
      <c r="A71" s="5"/>
      <c r="B71" s="340" t="s">
        <v>247</v>
      </c>
      <c r="C71" s="46">
        <f>SUM(C67:C70)</f>
        <v>0</v>
      </c>
      <c r="D71" s="46">
        <f>SUM(D67:D70)</f>
        <v>0</v>
      </c>
      <c r="E71" s="46">
        <f>SUM(E67:E70)</f>
        <v>0</v>
      </c>
      <c r="F71" s="46">
        <f>SUM(F67:F70)</f>
        <v>0</v>
      </c>
      <c r="G71" s="46">
        <f>SUM(G67:G70)</f>
        <v>0</v>
      </c>
      <c r="I71" s="5"/>
    </row>
    <row r="72" spans="1:181" s="20" customFormat="1" ht="14.7" customHeight="1" x14ac:dyDescent="0.3">
      <c r="A72" s="5"/>
      <c r="B72" s="5"/>
      <c r="C72" s="5"/>
      <c r="D72" s="5"/>
      <c r="E72" s="5"/>
      <c r="F72" s="5"/>
      <c r="G72" s="5"/>
      <c r="H72" s="5"/>
      <c r="I72" s="5"/>
    </row>
    <row r="73" spans="1:181" s="20" customFormat="1" ht="14.7" customHeight="1" x14ac:dyDescent="0.3">
      <c r="A73" s="5"/>
      <c r="B73" s="5"/>
      <c r="C73" s="5"/>
      <c r="D73" s="5"/>
      <c r="E73" s="5"/>
      <c r="F73" s="5"/>
      <c r="G73" s="5"/>
      <c r="H73" s="5"/>
      <c r="I73" s="5"/>
    </row>
    <row r="74" spans="1:181" s="20" customFormat="1" ht="14.7" customHeight="1" x14ac:dyDescent="0.3">
      <c r="A74" s="5"/>
      <c r="B74" s="5"/>
      <c r="C74" s="5"/>
      <c r="D74" s="5"/>
      <c r="E74" s="5"/>
      <c r="F74" s="5"/>
      <c r="G74" s="5"/>
      <c r="H74" s="5"/>
      <c r="I74" s="5"/>
    </row>
    <row r="75" spans="1:18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</row>
    <row r="76" spans="1:181" ht="40.799999999999997" x14ac:dyDescent="0.3">
      <c r="A76" s="5"/>
      <c r="B76" s="130" t="s">
        <v>159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</row>
    <row r="77" spans="1:181" ht="25.2" thickBot="1" x14ac:dyDescent="0.45">
      <c r="A77" s="5"/>
      <c r="B77" s="220" t="s">
        <v>248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</row>
    <row r="78" spans="1:181" x14ac:dyDescent="0.3">
      <c r="A78" s="5"/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37"/>
      <c r="R78" s="5"/>
      <c r="S78" s="5"/>
      <c r="T78" s="5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</row>
    <row r="79" spans="1:181" ht="40.799999999999997" x14ac:dyDescent="0.3">
      <c r="A79" s="5"/>
      <c r="B79" s="130" t="s">
        <v>249</v>
      </c>
      <c r="C79" s="47" t="s">
        <v>250</v>
      </c>
      <c r="D79" s="47" t="s">
        <v>251</v>
      </c>
      <c r="E79" s="53" t="s">
        <v>252</v>
      </c>
      <c r="F79" s="53" t="s">
        <v>164</v>
      </c>
      <c r="G79" s="53" t="s">
        <v>253</v>
      </c>
      <c r="H79" s="53" t="s">
        <v>165</v>
      </c>
      <c r="I79" s="53" t="s">
        <v>166</v>
      </c>
      <c r="J79" s="53" t="s">
        <v>168</v>
      </c>
      <c r="K79" s="53" t="s">
        <v>254</v>
      </c>
      <c r="L79" s="53" t="s">
        <v>255</v>
      </c>
      <c r="M79" s="47" t="s">
        <v>256</v>
      </c>
      <c r="N79" s="47" t="s">
        <v>176</v>
      </c>
      <c r="O79" s="5"/>
      <c r="P79" s="131"/>
      <c r="Q79" s="5"/>
      <c r="R79" s="5"/>
      <c r="S79" s="5"/>
      <c r="T79" s="5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</row>
    <row r="80" spans="1:181" ht="18" x14ac:dyDescent="0.3">
      <c r="A80" s="5"/>
      <c r="B80" s="221" t="s">
        <v>177</v>
      </c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3"/>
      <c r="N80" s="68">
        <f>SUM(C80:M80)</f>
        <v>0</v>
      </c>
      <c r="O80" s="5" t="s">
        <v>178</v>
      </c>
      <c r="P80" s="131"/>
      <c r="Q80" s="5"/>
      <c r="R80" s="5"/>
      <c r="S80" s="5"/>
      <c r="T80" s="5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</row>
    <row r="81" spans="1:181" x14ac:dyDescent="0.3">
      <c r="A81" s="5"/>
      <c r="B81" s="132" t="s">
        <v>179</v>
      </c>
      <c r="C81" s="46">
        <f>SUM(C71*0.01*C80)</f>
        <v>0</v>
      </c>
      <c r="D81" s="46">
        <f>SUM(C71*0.01*D80)</f>
        <v>0</v>
      </c>
      <c r="E81" s="46">
        <f>SUM($C$71*0.01*E80)</f>
        <v>0</v>
      </c>
      <c r="F81" s="46">
        <f t="shared" ref="F81:L81" si="12">SUM($C$71*0.01*F80)</f>
        <v>0</v>
      </c>
      <c r="G81" s="46">
        <f t="shared" si="12"/>
        <v>0</v>
      </c>
      <c r="H81" s="46">
        <f t="shared" si="12"/>
        <v>0</v>
      </c>
      <c r="I81" s="46">
        <f t="shared" si="12"/>
        <v>0</v>
      </c>
      <c r="J81" s="46">
        <f t="shared" si="12"/>
        <v>0</v>
      </c>
      <c r="K81" s="46">
        <f t="shared" si="12"/>
        <v>0</v>
      </c>
      <c r="L81" s="46">
        <f t="shared" si="12"/>
        <v>0</v>
      </c>
      <c r="M81" s="46">
        <f>SUM(C71*0.01*M80)</f>
        <v>0</v>
      </c>
      <c r="N81" s="46">
        <f>SUM(C81:M81)</f>
        <v>0</v>
      </c>
      <c r="O81" s="5"/>
      <c r="P81" s="131"/>
      <c r="Q81" s="5"/>
      <c r="R81" s="5"/>
      <c r="S81" s="5"/>
      <c r="T81" s="5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</row>
    <row r="82" spans="1:181" x14ac:dyDescent="0.3">
      <c r="A82" s="5"/>
      <c r="B82" s="132" t="s">
        <v>180</v>
      </c>
      <c r="C82" s="110">
        <v>0</v>
      </c>
      <c r="D82" s="109">
        <v>0</v>
      </c>
      <c r="E82" s="109">
        <v>0</v>
      </c>
      <c r="F82" s="109">
        <v>7.1900000000000002E-4</v>
      </c>
      <c r="G82" s="109">
        <v>2.6800000000000001E-4</v>
      </c>
      <c r="H82" s="109">
        <v>3.5599999999999998E-4</v>
      </c>
      <c r="I82" s="109">
        <v>3.6499999999999998E-4</v>
      </c>
      <c r="J82" s="109">
        <v>2.02E-4</v>
      </c>
      <c r="K82" s="109">
        <v>6.9999999999999999E-6</v>
      </c>
      <c r="L82" s="109">
        <v>3.3700000000000001E-4</v>
      </c>
      <c r="M82" s="263"/>
      <c r="N82" s="68"/>
      <c r="O82" s="5"/>
      <c r="P82" s="131"/>
      <c r="Q82" s="5"/>
      <c r="R82" s="5"/>
      <c r="S82" s="5"/>
      <c r="T82" s="5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</row>
    <row r="83" spans="1:181" ht="15.6" x14ac:dyDescent="0.35">
      <c r="A83" s="5"/>
      <c r="B83" s="134" t="s">
        <v>181</v>
      </c>
      <c r="C83" s="115">
        <f t="shared" ref="C83:L83" si="13">SUM(C81*C82)</f>
        <v>0</v>
      </c>
      <c r="D83" s="115">
        <f t="shared" si="13"/>
        <v>0</v>
      </c>
      <c r="E83" s="115">
        <f t="shared" si="13"/>
        <v>0</v>
      </c>
      <c r="F83" s="115">
        <f t="shared" si="13"/>
        <v>0</v>
      </c>
      <c r="G83" s="115">
        <f t="shared" si="13"/>
        <v>0</v>
      </c>
      <c r="H83" s="115">
        <f t="shared" si="13"/>
        <v>0</v>
      </c>
      <c r="I83" s="115">
        <f t="shared" si="13"/>
        <v>0</v>
      </c>
      <c r="J83" s="115">
        <f t="shared" si="13"/>
        <v>0</v>
      </c>
      <c r="K83" s="115">
        <f t="shared" si="13"/>
        <v>0</v>
      </c>
      <c r="L83" s="115">
        <f t="shared" si="13"/>
        <v>0</v>
      </c>
      <c r="M83" s="115">
        <f>SUM(M81*M82)</f>
        <v>0</v>
      </c>
      <c r="N83" s="115">
        <f>SUM(C83:M83)</f>
        <v>0</v>
      </c>
      <c r="O83" s="5" t="s">
        <v>257</v>
      </c>
      <c r="P83" s="133"/>
      <c r="Q83" s="5"/>
      <c r="R83" s="5"/>
      <c r="S83" s="5"/>
      <c r="T83" s="5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</row>
    <row r="84" spans="1:181" x14ac:dyDescent="0.3">
      <c r="A84" s="5"/>
      <c r="B84" s="137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72">
        <f>Ogrzewanie!S78</f>
        <v>0</v>
      </c>
      <c r="O84" s="5" t="s">
        <v>258</v>
      </c>
      <c r="P84" s="135"/>
      <c r="Q84" s="5"/>
      <c r="R84" s="5"/>
      <c r="S84" s="5"/>
      <c r="T84" s="5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</row>
    <row r="85" spans="1:181" ht="28.8" x14ac:dyDescent="0.3">
      <c r="A85" s="5"/>
      <c r="B85" s="137"/>
      <c r="C85" s="20"/>
      <c r="D85" s="20"/>
      <c r="E85" s="20"/>
      <c r="F85" s="20"/>
      <c r="G85" s="20"/>
      <c r="H85" s="20"/>
      <c r="I85" s="20"/>
      <c r="J85" s="20"/>
      <c r="K85" s="223"/>
      <c r="L85" s="223"/>
      <c r="M85" s="223" t="s">
        <v>259</v>
      </c>
      <c r="N85" s="141">
        <f>SUM(N83:N84)</f>
        <v>0</v>
      </c>
      <c r="O85" s="5" t="s">
        <v>260</v>
      </c>
      <c r="P85" s="142"/>
      <c r="Q85" s="5"/>
      <c r="R85" s="5"/>
      <c r="S85" s="5"/>
      <c r="T85" s="5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</row>
    <row r="86" spans="1:181" x14ac:dyDescent="0.3">
      <c r="A86" s="5"/>
      <c r="B86" s="137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5"/>
      <c r="P86" s="131"/>
      <c r="Q86" s="5"/>
      <c r="R86" s="5"/>
      <c r="S86" s="5"/>
      <c r="T86" s="5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</row>
    <row r="87" spans="1:181" x14ac:dyDescent="0.3">
      <c r="A87" s="5"/>
      <c r="B87" s="137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5"/>
      <c r="O87" s="5"/>
      <c r="P87" s="131"/>
      <c r="Q87" s="5"/>
      <c r="R87" s="5"/>
      <c r="S87" s="5"/>
      <c r="T87" s="5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</row>
    <row r="88" spans="1:181" ht="28.8" x14ac:dyDescent="0.3">
      <c r="A88" s="5"/>
      <c r="B88" s="130"/>
      <c r="C88" s="47" t="s">
        <v>250</v>
      </c>
      <c r="D88" s="47" t="s">
        <v>251</v>
      </c>
      <c r="E88" s="53" t="s">
        <v>252</v>
      </c>
      <c r="F88" s="53" t="s">
        <v>164</v>
      </c>
      <c r="G88" s="53" t="s">
        <v>253</v>
      </c>
      <c r="H88" s="53" t="s">
        <v>165</v>
      </c>
      <c r="I88" s="53" t="s">
        <v>166</v>
      </c>
      <c r="J88" s="53" t="s">
        <v>168</v>
      </c>
      <c r="K88" s="53" t="s">
        <v>254</v>
      </c>
      <c r="L88" s="53" t="s">
        <v>255</v>
      </c>
      <c r="M88" s="47" t="s">
        <v>256</v>
      </c>
      <c r="N88" s="47" t="s">
        <v>176</v>
      </c>
      <c r="O88" s="5"/>
      <c r="P88" s="131"/>
      <c r="Q88" s="5"/>
      <c r="R88" s="5"/>
      <c r="S88" s="5"/>
      <c r="T88" s="5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</row>
    <row r="89" spans="1:181" ht="18" x14ac:dyDescent="0.3">
      <c r="A89" s="5"/>
      <c r="B89" s="222" t="s">
        <v>183</v>
      </c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3"/>
      <c r="N89" s="68">
        <f>SUM(C89:M89)</f>
        <v>0</v>
      </c>
      <c r="O89" s="5" t="s">
        <v>178</v>
      </c>
      <c r="P89" s="131"/>
      <c r="Q89" s="5"/>
      <c r="R89" s="5"/>
      <c r="S89" s="5"/>
      <c r="T89" s="5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</row>
    <row r="90" spans="1:181" x14ac:dyDescent="0.3">
      <c r="A90" s="5"/>
      <c r="B90" s="132" t="s">
        <v>179</v>
      </c>
      <c r="C90" s="45">
        <f>SUM(D71*0.01*C89)</f>
        <v>0</v>
      </c>
      <c r="D90" s="45">
        <f>SUM(D71*0.01*D89)</f>
        <v>0</v>
      </c>
      <c r="E90" s="45">
        <f>SUM(D71*0.01*E89)</f>
        <v>0</v>
      </c>
      <c r="F90" s="45">
        <f>SUM($D$71*0.01*F89)</f>
        <v>0</v>
      </c>
      <c r="G90" s="45">
        <f>SUM($D$71*0.01*G89)</f>
        <v>0</v>
      </c>
      <c r="H90" s="45">
        <f t="shared" ref="H90:J90" si="14">SUM($D$71*0.01*H89)</f>
        <v>0</v>
      </c>
      <c r="I90" s="45">
        <f t="shared" si="14"/>
        <v>0</v>
      </c>
      <c r="J90" s="45">
        <f t="shared" si="14"/>
        <v>0</v>
      </c>
      <c r="K90" s="45">
        <f>SUM($D$71*0.01*K89)</f>
        <v>0</v>
      </c>
      <c r="L90" s="45">
        <f t="shared" ref="L90" si="15">SUM($D$71*0.01*L89)</f>
        <v>0</v>
      </c>
      <c r="M90" s="45">
        <f t="shared" ref="M90" si="16">SUM($D$71*0.01*M89)</f>
        <v>0</v>
      </c>
      <c r="N90" s="70">
        <f>SUM(C90:M90)</f>
        <v>0</v>
      </c>
      <c r="O90" s="5"/>
      <c r="P90" s="131"/>
      <c r="Q90" s="5"/>
      <c r="R90" s="5"/>
      <c r="S90" s="5"/>
      <c r="T90" s="5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</row>
    <row r="91" spans="1:181" x14ac:dyDescent="0.3">
      <c r="A91" s="5"/>
      <c r="B91" s="132" t="s">
        <v>180</v>
      </c>
      <c r="C91" s="110">
        <v>0</v>
      </c>
      <c r="D91" s="109">
        <v>0</v>
      </c>
      <c r="E91" s="109">
        <v>0</v>
      </c>
      <c r="F91" s="109">
        <v>7.1900000000000002E-4</v>
      </c>
      <c r="G91" s="109">
        <v>2.6800000000000001E-4</v>
      </c>
      <c r="H91" s="109">
        <v>3.5599999999999998E-4</v>
      </c>
      <c r="I91" s="109">
        <v>3.6499999999999998E-4</v>
      </c>
      <c r="J91" s="109">
        <v>2.02E-4</v>
      </c>
      <c r="K91" s="109">
        <v>6.9999999999999999E-6</v>
      </c>
      <c r="L91" s="109">
        <v>3.3700000000000001E-4</v>
      </c>
      <c r="M91" s="263"/>
      <c r="N91" s="68"/>
      <c r="O91" s="5"/>
      <c r="P91" s="131"/>
      <c r="Q91" s="5"/>
      <c r="R91" s="5"/>
      <c r="S91" s="5"/>
      <c r="T91" s="5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</row>
    <row r="92" spans="1:181" ht="15.6" x14ac:dyDescent="0.35">
      <c r="A92" s="5"/>
      <c r="B92" s="134" t="s">
        <v>181</v>
      </c>
      <c r="C92" s="115">
        <f t="shared" ref="C92:L92" si="17">SUM(C90*C91)</f>
        <v>0</v>
      </c>
      <c r="D92" s="115">
        <f t="shared" si="17"/>
        <v>0</v>
      </c>
      <c r="E92" s="115">
        <f t="shared" si="17"/>
        <v>0</v>
      </c>
      <c r="F92" s="115">
        <f t="shared" si="17"/>
        <v>0</v>
      </c>
      <c r="G92" s="115">
        <f t="shared" si="17"/>
        <v>0</v>
      </c>
      <c r="H92" s="115">
        <f t="shared" si="17"/>
        <v>0</v>
      </c>
      <c r="I92" s="115">
        <f t="shared" si="17"/>
        <v>0</v>
      </c>
      <c r="J92" s="115">
        <f t="shared" si="17"/>
        <v>0</v>
      </c>
      <c r="K92" s="115">
        <f t="shared" si="17"/>
        <v>0</v>
      </c>
      <c r="L92" s="115">
        <f t="shared" si="17"/>
        <v>0</v>
      </c>
      <c r="M92" s="115">
        <f>SUM(M90*M91)</f>
        <v>0</v>
      </c>
      <c r="N92" s="115">
        <f>SUM(C92:M92)</f>
        <v>0</v>
      </c>
      <c r="O92" s="5" t="s">
        <v>261</v>
      </c>
      <c r="P92" s="133"/>
      <c r="Q92" s="5"/>
      <c r="R92" s="5"/>
      <c r="S92" s="5"/>
      <c r="T92" s="5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</row>
    <row r="93" spans="1:181" x14ac:dyDescent="0.3">
      <c r="A93" s="5"/>
      <c r="B93" s="137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72">
        <f>Ogrzewanie!S85</f>
        <v>0</v>
      </c>
      <c r="O93" s="5" t="s">
        <v>184</v>
      </c>
      <c r="P93" s="135"/>
      <c r="Q93" s="5"/>
      <c r="R93" s="5"/>
      <c r="S93" s="5"/>
      <c r="T93" s="5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</row>
    <row r="94" spans="1:181" ht="28.8" x14ac:dyDescent="0.3">
      <c r="A94" s="5"/>
      <c r="B94" s="137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23" t="s">
        <v>259</v>
      </c>
      <c r="N94" s="141">
        <f>SUM(N92:N93)</f>
        <v>0</v>
      </c>
      <c r="O94" s="5" t="s">
        <v>262</v>
      </c>
      <c r="P94" s="142"/>
      <c r="Q94" s="5"/>
      <c r="R94" s="5"/>
      <c r="S94" s="5"/>
      <c r="T94" s="5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</row>
    <row r="95" spans="1:181" x14ac:dyDescent="0.3">
      <c r="A95" s="5"/>
      <c r="B95" s="137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5"/>
      <c r="O95" s="5"/>
      <c r="P95" s="131"/>
      <c r="Q95" s="5"/>
      <c r="R95" s="5"/>
      <c r="S95" s="5"/>
      <c r="T95" s="5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</row>
    <row r="96" spans="1:181" x14ac:dyDescent="0.3">
      <c r="A96" s="5"/>
      <c r="B96" s="137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5"/>
      <c r="O96" s="5"/>
      <c r="P96" s="131"/>
      <c r="Q96" s="5"/>
      <c r="R96" s="5"/>
      <c r="S96" s="5"/>
      <c r="T96" s="5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</row>
    <row r="97" spans="1:181" ht="28.8" x14ac:dyDescent="0.3">
      <c r="A97" s="5"/>
      <c r="B97" s="130"/>
      <c r="C97" s="47" t="s">
        <v>250</v>
      </c>
      <c r="D97" s="47" t="s">
        <v>251</v>
      </c>
      <c r="E97" s="53" t="s">
        <v>252</v>
      </c>
      <c r="F97" s="53" t="s">
        <v>164</v>
      </c>
      <c r="G97" s="53" t="s">
        <v>253</v>
      </c>
      <c r="H97" s="53" t="s">
        <v>165</v>
      </c>
      <c r="I97" s="53" t="s">
        <v>166</v>
      </c>
      <c r="J97" s="53" t="s">
        <v>168</v>
      </c>
      <c r="K97" s="53" t="s">
        <v>254</v>
      </c>
      <c r="L97" s="53" t="s">
        <v>255</v>
      </c>
      <c r="M97" s="47" t="s">
        <v>256</v>
      </c>
      <c r="N97" s="47" t="s">
        <v>176</v>
      </c>
      <c r="O97" s="5"/>
      <c r="P97" s="131"/>
      <c r="Q97" s="5"/>
      <c r="R97" s="5"/>
      <c r="S97" s="5"/>
      <c r="T97" s="5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</row>
    <row r="98" spans="1:181" ht="18" x14ac:dyDescent="0.3">
      <c r="A98" s="5"/>
      <c r="B98" s="222" t="s">
        <v>185</v>
      </c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3"/>
      <c r="N98" s="68">
        <f>SUM(C98:M98)</f>
        <v>0</v>
      </c>
      <c r="O98" s="5" t="s">
        <v>178</v>
      </c>
      <c r="P98" s="131"/>
      <c r="Q98" s="5"/>
      <c r="R98" s="5"/>
      <c r="S98" s="5"/>
      <c r="T98" s="5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</row>
    <row r="99" spans="1:181" x14ac:dyDescent="0.3">
      <c r="A99" s="5"/>
      <c r="B99" s="132" t="s">
        <v>179</v>
      </c>
      <c r="C99" s="45">
        <f>SUM(E71*0.01*C98)</f>
        <v>0</v>
      </c>
      <c r="D99" s="45">
        <f>SUM(E71*0.01*D98)</f>
        <v>0</v>
      </c>
      <c r="E99" s="45">
        <f>SUM($E$71*0.01*E98)</f>
        <v>0</v>
      </c>
      <c r="F99" s="45">
        <f t="shared" ref="F99:M99" si="18">SUM($E$71*0.01*F98)</f>
        <v>0</v>
      </c>
      <c r="G99" s="45">
        <f t="shared" si="18"/>
        <v>0</v>
      </c>
      <c r="H99" s="45">
        <f t="shared" si="18"/>
        <v>0</v>
      </c>
      <c r="I99" s="45">
        <f t="shared" si="18"/>
        <v>0</v>
      </c>
      <c r="J99" s="45">
        <f t="shared" si="18"/>
        <v>0</v>
      </c>
      <c r="K99" s="45">
        <f t="shared" si="18"/>
        <v>0</v>
      </c>
      <c r="L99" s="45">
        <f t="shared" si="18"/>
        <v>0</v>
      </c>
      <c r="M99" s="45">
        <f t="shared" si="18"/>
        <v>0</v>
      </c>
      <c r="N99" s="70">
        <f>SUM(C99:M99)</f>
        <v>0</v>
      </c>
      <c r="O99" s="5"/>
      <c r="P99" s="131"/>
      <c r="Q99" s="5"/>
      <c r="R99" s="5"/>
      <c r="S99" s="5"/>
      <c r="T99" s="5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</row>
    <row r="100" spans="1:181" x14ac:dyDescent="0.3">
      <c r="A100" s="5"/>
      <c r="B100" s="132" t="s">
        <v>180</v>
      </c>
      <c r="C100" s="110">
        <v>0</v>
      </c>
      <c r="D100" s="109">
        <v>0</v>
      </c>
      <c r="E100" s="109">
        <v>0</v>
      </c>
      <c r="F100" s="109">
        <v>7.1900000000000002E-4</v>
      </c>
      <c r="G100" s="109">
        <v>2.6800000000000001E-4</v>
      </c>
      <c r="H100" s="109">
        <v>3.5599999999999998E-4</v>
      </c>
      <c r="I100" s="109">
        <v>3.6499999999999998E-4</v>
      </c>
      <c r="J100" s="109">
        <v>2.02E-4</v>
      </c>
      <c r="K100" s="109">
        <v>6.9999999999999999E-6</v>
      </c>
      <c r="L100" s="109">
        <v>3.3700000000000001E-4</v>
      </c>
      <c r="M100" s="263"/>
      <c r="N100" s="68"/>
      <c r="O100" s="5"/>
      <c r="P100" s="131"/>
      <c r="Q100" s="5"/>
      <c r="R100" s="5"/>
      <c r="S100" s="5"/>
      <c r="T100" s="5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</row>
    <row r="101" spans="1:181" ht="15.6" x14ac:dyDescent="0.35">
      <c r="A101" s="5"/>
      <c r="B101" s="134" t="s">
        <v>181</v>
      </c>
      <c r="C101" s="115">
        <f t="shared" ref="C101:L101" si="19">SUM(C99*C100)</f>
        <v>0</v>
      </c>
      <c r="D101" s="115">
        <f t="shared" si="19"/>
        <v>0</v>
      </c>
      <c r="E101" s="115">
        <f t="shared" si="19"/>
        <v>0</v>
      </c>
      <c r="F101" s="115">
        <f t="shared" si="19"/>
        <v>0</v>
      </c>
      <c r="G101" s="115">
        <f t="shared" si="19"/>
        <v>0</v>
      </c>
      <c r="H101" s="115">
        <f t="shared" si="19"/>
        <v>0</v>
      </c>
      <c r="I101" s="115">
        <f t="shared" si="19"/>
        <v>0</v>
      </c>
      <c r="J101" s="115">
        <f t="shared" si="19"/>
        <v>0</v>
      </c>
      <c r="K101" s="115">
        <f t="shared" si="19"/>
        <v>0</v>
      </c>
      <c r="L101" s="115">
        <f t="shared" si="19"/>
        <v>0</v>
      </c>
      <c r="M101" s="115">
        <f>SUM(M99*M100)</f>
        <v>0</v>
      </c>
      <c r="N101" s="115">
        <f>SUM(C101:M101)</f>
        <v>0</v>
      </c>
      <c r="O101" s="5" t="s">
        <v>263</v>
      </c>
      <c r="P101" s="133"/>
      <c r="Q101" s="5"/>
      <c r="R101" s="5"/>
      <c r="S101" s="5"/>
      <c r="T101" s="5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</row>
    <row r="102" spans="1:181" x14ac:dyDescent="0.3">
      <c r="A102" s="5"/>
      <c r="B102" s="137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72">
        <f>Ogrzewanie!S92</f>
        <v>0</v>
      </c>
      <c r="O102" s="5" t="s">
        <v>186</v>
      </c>
      <c r="P102" s="135"/>
      <c r="Q102" s="5"/>
      <c r="R102" s="5"/>
      <c r="S102" s="5"/>
      <c r="T102" s="5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</row>
    <row r="103" spans="1:181" ht="28.8" x14ac:dyDescent="0.3">
      <c r="A103" s="5"/>
      <c r="B103" s="137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23" t="s">
        <v>259</v>
      </c>
      <c r="N103" s="141">
        <f>SUM(N101:N102)</f>
        <v>0</v>
      </c>
      <c r="O103" s="5" t="s">
        <v>264</v>
      </c>
      <c r="P103" s="142"/>
      <c r="Q103" s="5"/>
      <c r="R103" s="5"/>
      <c r="S103" s="5"/>
      <c r="T103" s="5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</row>
    <row r="104" spans="1:181" x14ac:dyDescent="0.3">
      <c r="A104" s="5"/>
      <c r="B104" s="137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5"/>
      <c r="O104" s="5"/>
      <c r="P104" s="131"/>
      <c r="Q104" s="5"/>
      <c r="R104" s="5"/>
      <c r="S104" s="5"/>
      <c r="T104" s="5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</row>
    <row r="105" spans="1:181" x14ac:dyDescent="0.3">
      <c r="A105" s="5"/>
      <c r="B105" s="137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5"/>
      <c r="O105" s="5"/>
      <c r="P105" s="131"/>
      <c r="Q105" s="5"/>
      <c r="R105" s="5"/>
      <c r="S105" s="5"/>
      <c r="T105" s="5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</row>
    <row r="106" spans="1:181" ht="28.8" x14ac:dyDescent="0.3">
      <c r="A106" s="5"/>
      <c r="B106" s="130"/>
      <c r="C106" s="47" t="s">
        <v>250</v>
      </c>
      <c r="D106" s="47" t="s">
        <v>251</v>
      </c>
      <c r="E106" s="53" t="s">
        <v>252</v>
      </c>
      <c r="F106" s="53" t="s">
        <v>164</v>
      </c>
      <c r="G106" s="53" t="s">
        <v>253</v>
      </c>
      <c r="H106" s="53" t="s">
        <v>165</v>
      </c>
      <c r="I106" s="53" t="s">
        <v>166</v>
      </c>
      <c r="J106" s="53" t="s">
        <v>168</v>
      </c>
      <c r="K106" s="53" t="s">
        <v>254</v>
      </c>
      <c r="L106" s="53" t="s">
        <v>255</v>
      </c>
      <c r="M106" s="47" t="s">
        <v>265</v>
      </c>
      <c r="N106" s="47" t="s">
        <v>176</v>
      </c>
      <c r="O106" s="5"/>
      <c r="P106" s="131"/>
      <c r="Q106" s="5"/>
      <c r="R106" s="5"/>
      <c r="S106" s="5"/>
      <c r="T106" s="5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</row>
    <row r="107" spans="1:181" ht="18" x14ac:dyDescent="0.3">
      <c r="A107" s="5"/>
      <c r="B107" s="222" t="s">
        <v>187</v>
      </c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3"/>
      <c r="N107" s="68">
        <f>SUM(C107:M107)</f>
        <v>0</v>
      </c>
      <c r="O107" s="5" t="s">
        <v>178</v>
      </c>
      <c r="P107" s="131"/>
      <c r="Q107" s="5"/>
      <c r="R107" s="5"/>
      <c r="S107" s="5"/>
      <c r="T107" s="5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</row>
    <row r="108" spans="1:181" x14ac:dyDescent="0.3">
      <c r="A108" s="5"/>
      <c r="B108" s="132" t="s">
        <v>179</v>
      </c>
      <c r="C108" s="45">
        <f>SUM(F71*0.01*C107)</f>
        <v>0</v>
      </c>
      <c r="D108" s="45">
        <f>SUM(F71*0.01*D107)</f>
        <v>0</v>
      </c>
      <c r="E108" s="45">
        <f>SUM($F$71*0.01*E107)</f>
        <v>0</v>
      </c>
      <c r="F108" s="45">
        <f t="shared" ref="F108:L108" si="20">SUM($F$71*0.01*F107)</f>
        <v>0</v>
      </c>
      <c r="G108" s="45">
        <f t="shared" si="20"/>
        <v>0</v>
      </c>
      <c r="H108" s="45">
        <f t="shared" si="20"/>
        <v>0</v>
      </c>
      <c r="I108" s="45">
        <f t="shared" si="20"/>
        <v>0</v>
      </c>
      <c r="J108" s="45">
        <f t="shared" si="20"/>
        <v>0</v>
      </c>
      <c r="K108" s="45">
        <f t="shared" si="20"/>
        <v>0</v>
      </c>
      <c r="L108" s="45">
        <f t="shared" si="20"/>
        <v>0</v>
      </c>
      <c r="M108" s="45">
        <f>SUM(F71*0.01*M107)</f>
        <v>0</v>
      </c>
      <c r="N108" s="70">
        <f>SUM(C108:M108)</f>
        <v>0</v>
      </c>
      <c r="O108" s="5"/>
      <c r="P108" s="131"/>
      <c r="Q108" s="5"/>
      <c r="R108" s="5"/>
      <c r="S108" s="5"/>
      <c r="T108" s="5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</row>
    <row r="109" spans="1:181" x14ac:dyDescent="0.3">
      <c r="A109" s="5"/>
      <c r="B109" s="132" t="s">
        <v>180</v>
      </c>
      <c r="C109" s="110">
        <v>0</v>
      </c>
      <c r="D109" s="109">
        <v>0</v>
      </c>
      <c r="E109" s="109">
        <v>0</v>
      </c>
      <c r="F109" s="109">
        <v>7.1900000000000002E-4</v>
      </c>
      <c r="G109" s="109">
        <v>2.6800000000000001E-4</v>
      </c>
      <c r="H109" s="109">
        <v>3.5599999999999998E-4</v>
      </c>
      <c r="I109" s="109">
        <v>3.6499999999999998E-4</v>
      </c>
      <c r="J109" s="109">
        <v>2.02E-4</v>
      </c>
      <c r="K109" s="109">
        <v>6.9999999999999999E-6</v>
      </c>
      <c r="L109" s="109">
        <v>3.3700000000000001E-4</v>
      </c>
      <c r="M109" s="263"/>
      <c r="N109" s="68"/>
      <c r="O109" s="5"/>
      <c r="P109" s="131"/>
      <c r="Q109" s="5"/>
      <c r="R109" s="5"/>
      <c r="S109" s="5"/>
      <c r="T109" s="5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</row>
    <row r="110" spans="1:181" ht="15.6" x14ac:dyDescent="0.35">
      <c r="A110" s="5"/>
      <c r="B110" s="134" t="s">
        <v>181</v>
      </c>
      <c r="C110" s="115">
        <f t="shared" ref="C110:M110" si="21">SUM(C108*C109)</f>
        <v>0</v>
      </c>
      <c r="D110" s="115">
        <f t="shared" si="21"/>
        <v>0</v>
      </c>
      <c r="E110" s="115">
        <f t="shared" si="21"/>
        <v>0</v>
      </c>
      <c r="F110" s="115">
        <f t="shared" si="21"/>
        <v>0</v>
      </c>
      <c r="G110" s="115">
        <f t="shared" si="21"/>
        <v>0</v>
      </c>
      <c r="H110" s="115">
        <f t="shared" si="21"/>
        <v>0</v>
      </c>
      <c r="I110" s="115">
        <f t="shared" si="21"/>
        <v>0</v>
      </c>
      <c r="J110" s="115">
        <f t="shared" si="21"/>
        <v>0</v>
      </c>
      <c r="K110" s="115">
        <f t="shared" si="21"/>
        <v>0</v>
      </c>
      <c r="L110" s="115">
        <f t="shared" si="21"/>
        <v>0</v>
      </c>
      <c r="M110" s="115">
        <f t="shared" si="21"/>
        <v>0</v>
      </c>
      <c r="N110" s="115">
        <f>SUM(C110:M110)</f>
        <v>0</v>
      </c>
      <c r="O110" s="5" t="s">
        <v>266</v>
      </c>
      <c r="P110" s="133"/>
      <c r="Q110" s="5"/>
      <c r="R110" s="5"/>
      <c r="S110" s="5"/>
      <c r="T110" s="5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</row>
    <row r="111" spans="1:181" x14ac:dyDescent="0.3">
      <c r="A111" s="5"/>
      <c r="B111" s="137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72">
        <f>Ogrzewanie!S99</f>
        <v>0</v>
      </c>
      <c r="O111" s="5" t="s">
        <v>188</v>
      </c>
      <c r="P111" s="135"/>
      <c r="Q111" s="5"/>
      <c r="R111" s="5"/>
      <c r="S111" s="5"/>
      <c r="T111" s="5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</row>
    <row r="112" spans="1:181" ht="28.8" x14ac:dyDescent="0.3">
      <c r="A112" s="5"/>
      <c r="B112" s="137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23" t="s">
        <v>259</v>
      </c>
      <c r="N112" s="141">
        <f>SUM(N110:N111)</f>
        <v>0</v>
      </c>
      <c r="O112" s="5" t="s">
        <v>267</v>
      </c>
      <c r="P112" s="142"/>
      <c r="Q112" s="5"/>
      <c r="R112" s="5"/>
      <c r="S112" s="5"/>
      <c r="T112" s="5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</row>
    <row r="113" spans="1:181" x14ac:dyDescent="0.3">
      <c r="A113" s="5"/>
      <c r="B113" s="137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5"/>
      <c r="O113" s="5"/>
      <c r="P113" s="131"/>
      <c r="Q113" s="5"/>
      <c r="R113" s="5"/>
      <c r="S113" s="5"/>
      <c r="T113" s="5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</row>
    <row r="114" spans="1:181" x14ac:dyDescent="0.3">
      <c r="A114" s="5"/>
      <c r="B114" s="137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5"/>
      <c r="N114" s="5"/>
      <c r="O114" s="5"/>
      <c r="P114" s="135"/>
      <c r="Q114" s="5"/>
      <c r="R114" s="5"/>
      <c r="S114" s="5"/>
      <c r="T114" s="5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</row>
    <row r="115" spans="1:181" ht="28.8" x14ac:dyDescent="0.3">
      <c r="A115" s="5"/>
      <c r="B115" s="130"/>
      <c r="C115" s="47" t="s">
        <v>250</v>
      </c>
      <c r="D115" s="47" t="s">
        <v>251</v>
      </c>
      <c r="E115" s="53" t="s">
        <v>252</v>
      </c>
      <c r="F115" s="53" t="s">
        <v>164</v>
      </c>
      <c r="G115" s="53" t="s">
        <v>253</v>
      </c>
      <c r="H115" s="53" t="s">
        <v>165</v>
      </c>
      <c r="I115" s="53" t="s">
        <v>166</v>
      </c>
      <c r="J115" s="53" t="s">
        <v>168</v>
      </c>
      <c r="K115" s="53" t="s">
        <v>254</v>
      </c>
      <c r="L115" s="53" t="s">
        <v>255</v>
      </c>
      <c r="M115" s="47" t="s">
        <v>265</v>
      </c>
      <c r="N115" s="47" t="s">
        <v>176</v>
      </c>
      <c r="O115" s="5"/>
      <c r="P115" s="131"/>
      <c r="Q115" s="5"/>
      <c r="R115" s="5"/>
      <c r="S115" s="5"/>
      <c r="T115" s="5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</row>
    <row r="116" spans="1:181" ht="18" x14ac:dyDescent="0.3">
      <c r="A116" s="5"/>
      <c r="B116" s="222" t="s">
        <v>189</v>
      </c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3"/>
      <c r="N116" s="68">
        <f>SUM(C116:M116)</f>
        <v>0</v>
      </c>
      <c r="O116" s="5" t="s">
        <v>178</v>
      </c>
      <c r="P116" s="131"/>
      <c r="Q116" s="5"/>
      <c r="R116" s="5"/>
      <c r="S116" s="5"/>
      <c r="T116" s="5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</row>
    <row r="117" spans="1:181" x14ac:dyDescent="0.3">
      <c r="A117" s="5"/>
      <c r="B117" s="132" t="s">
        <v>179</v>
      </c>
      <c r="C117" s="45">
        <f>SUM(G71*0.01*C116)</f>
        <v>0</v>
      </c>
      <c r="D117" s="45">
        <f>SUM(G71*0.01*D116)</f>
        <v>0</v>
      </c>
      <c r="E117" s="45">
        <f>SUM($G$71*0.01*E116)</f>
        <v>0</v>
      </c>
      <c r="F117" s="45">
        <f t="shared" ref="F117:L117" si="22">SUM($G$71*0.01*F116)</f>
        <v>0</v>
      </c>
      <c r="G117" s="45">
        <f t="shared" si="22"/>
        <v>0</v>
      </c>
      <c r="H117" s="45">
        <f t="shared" si="22"/>
        <v>0</v>
      </c>
      <c r="I117" s="45">
        <f t="shared" si="22"/>
        <v>0</v>
      </c>
      <c r="J117" s="45">
        <f t="shared" si="22"/>
        <v>0</v>
      </c>
      <c r="K117" s="45">
        <f t="shared" si="22"/>
        <v>0</v>
      </c>
      <c r="L117" s="45">
        <f t="shared" si="22"/>
        <v>0</v>
      </c>
      <c r="M117" s="45">
        <f>SUM(G71*0.01*M116)</f>
        <v>0</v>
      </c>
      <c r="N117" s="70">
        <f>SUM(C117:M117)</f>
        <v>0</v>
      </c>
      <c r="O117" s="5"/>
      <c r="P117" s="131"/>
      <c r="Q117" s="5"/>
      <c r="R117" s="5"/>
      <c r="S117" s="5"/>
      <c r="T117" s="5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</row>
    <row r="118" spans="1:181" x14ac:dyDescent="0.3">
      <c r="A118" s="5"/>
      <c r="B118" s="132" t="s">
        <v>180</v>
      </c>
      <c r="C118" s="110">
        <v>0</v>
      </c>
      <c r="D118" s="109">
        <v>0</v>
      </c>
      <c r="E118" s="109">
        <v>0</v>
      </c>
      <c r="F118" s="109">
        <v>7.1900000000000002E-4</v>
      </c>
      <c r="G118" s="109">
        <v>2.6800000000000001E-4</v>
      </c>
      <c r="H118" s="109">
        <v>3.5599999999999998E-4</v>
      </c>
      <c r="I118" s="109">
        <v>3.6499999999999998E-4</v>
      </c>
      <c r="J118" s="109">
        <v>2.02E-4</v>
      </c>
      <c r="K118" s="109">
        <v>6.9999999999999999E-6</v>
      </c>
      <c r="L118" s="109">
        <v>3.3700000000000001E-4</v>
      </c>
      <c r="M118" s="263"/>
      <c r="N118" s="264"/>
      <c r="O118" s="5"/>
      <c r="P118" s="131"/>
      <c r="Q118" s="5"/>
      <c r="R118" s="5"/>
      <c r="S118" s="5"/>
      <c r="T118" s="5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</row>
    <row r="119" spans="1:181" ht="15.6" x14ac:dyDescent="0.35">
      <c r="A119" s="5"/>
      <c r="B119" s="134" t="s">
        <v>181</v>
      </c>
      <c r="C119" s="115">
        <f t="shared" ref="C119:L119" si="23">SUM(C117*C118)</f>
        <v>0</v>
      </c>
      <c r="D119" s="115">
        <f t="shared" si="23"/>
        <v>0</v>
      </c>
      <c r="E119" s="115">
        <f t="shared" si="23"/>
        <v>0</v>
      </c>
      <c r="F119" s="115">
        <f t="shared" si="23"/>
        <v>0</v>
      </c>
      <c r="G119" s="115">
        <f t="shared" si="23"/>
        <v>0</v>
      </c>
      <c r="H119" s="115">
        <f t="shared" si="23"/>
        <v>0</v>
      </c>
      <c r="I119" s="115">
        <f t="shared" si="23"/>
        <v>0</v>
      </c>
      <c r="J119" s="115">
        <f t="shared" si="23"/>
        <v>0</v>
      </c>
      <c r="K119" s="115">
        <f t="shared" si="23"/>
        <v>0</v>
      </c>
      <c r="L119" s="115">
        <f t="shared" si="23"/>
        <v>0</v>
      </c>
      <c r="M119" s="115">
        <f>SUM(M117*M118)</f>
        <v>0</v>
      </c>
      <c r="N119" s="115">
        <f>SUM(C119:M119)</f>
        <v>0</v>
      </c>
      <c r="O119" s="5" t="s">
        <v>268</v>
      </c>
      <c r="P119" s="133"/>
      <c r="Q119" s="5"/>
      <c r="R119" s="5"/>
      <c r="S119" s="5"/>
      <c r="T119" s="5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</row>
    <row r="120" spans="1:181" x14ac:dyDescent="0.3">
      <c r="A120" s="5"/>
      <c r="B120" s="137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72">
        <f>Ogrzewanie!S106</f>
        <v>0</v>
      </c>
      <c r="O120" s="5" t="s">
        <v>269</v>
      </c>
      <c r="P120" s="135"/>
      <c r="Q120" s="5"/>
      <c r="R120" s="5"/>
      <c r="S120" s="5"/>
      <c r="T120" s="5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</row>
    <row r="121" spans="1:181" ht="28.8" x14ac:dyDescent="0.3">
      <c r="A121" s="5"/>
      <c r="B121" s="137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23" t="s">
        <v>259</v>
      </c>
      <c r="N121" s="141">
        <f>SUM(N119:N120)</f>
        <v>0</v>
      </c>
      <c r="O121" s="5" t="s">
        <v>270</v>
      </c>
      <c r="P121" s="142"/>
      <c r="Q121" s="5"/>
      <c r="R121" s="5"/>
      <c r="S121" s="5"/>
      <c r="T121" s="5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</row>
    <row r="122" spans="1:181" ht="15" thickBot="1" x14ac:dyDescent="0.35">
      <c r="A122" s="5"/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40"/>
      <c r="Q122" s="5"/>
      <c r="R122" s="5"/>
      <c r="S122" s="5"/>
      <c r="T122" s="5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</row>
    <row r="123" spans="1:181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</row>
    <row r="124" spans="1:181" x14ac:dyDescent="0.3">
      <c r="A124" s="5"/>
      <c r="B124" s="207" t="s">
        <v>191</v>
      </c>
      <c r="C124" s="9" t="s">
        <v>271</v>
      </c>
      <c r="D124" s="9"/>
      <c r="E124" s="9"/>
      <c r="F124" s="9"/>
      <c r="G124" s="16"/>
      <c r="H124" s="204"/>
      <c r="I124" s="204"/>
      <c r="J124" s="5"/>
      <c r="K124" s="5"/>
      <c r="L124" s="5"/>
      <c r="M124" s="5"/>
      <c r="N124" s="5"/>
      <c r="O124" s="5"/>
      <c r="P124" s="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</row>
    <row r="125" spans="1:181" x14ac:dyDescent="0.3">
      <c r="A125" s="5"/>
      <c r="B125" s="205"/>
      <c r="C125" s="413" t="s">
        <v>193</v>
      </c>
      <c r="D125" s="413"/>
      <c r="E125" s="413"/>
      <c r="F125" s="413"/>
      <c r="G125" s="413"/>
      <c r="H125" s="413"/>
      <c r="I125" s="5"/>
      <c r="J125" s="5"/>
      <c r="K125" s="5"/>
      <c r="L125" s="5"/>
      <c r="M125" s="5"/>
      <c r="N125" s="5"/>
      <c r="O125" s="5"/>
      <c r="P125" s="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</row>
    <row r="126" spans="1:181" x14ac:dyDescent="0.3">
      <c r="A126" s="5"/>
      <c r="B126" s="20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</row>
    <row r="127" spans="1:181" x14ac:dyDescent="0.3">
      <c r="A127" s="5"/>
      <c r="B127" s="16"/>
      <c r="C127" s="16"/>
      <c r="D127" s="16"/>
      <c r="E127" s="16"/>
      <c r="F127" s="16"/>
      <c r="G127" s="16"/>
      <c r="H127" s="16"/>
      <c r="I127" s="16"/>
      <c r="J127" s="5"/>
      <c r="K127" s="5"/>
      <c r="L127" s="5"/>
      <c r="M127" s="5"/>
      <c r="N127" s="5"/>
      <c r="O127" s="5"/>
      <c r="P127" s="5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</row>
    <row r="128" spans="1:181" ht="31.2" customHeight="1" x14ac:dyDescent="0.3">
      <c r="A128" s="5"/>
      <c r="B128" s="5"/>
      <c r="C128" s="16"/>
      <c r="D128" s="16"/>
      <c r="E128" s="16"/>
      <c r="F128" s="16"/>
      <c r="G128" s="16"/>
      <c r="H128" s="16"/>
      <c r="I128" s="16"/>
      <c r="J128" s="5"/>
      <c r="K128" s="5"/>
      <c r="L128" s="5"/>
      <c r="M128" s="5"/>
      <c r="N128" s="5"/>
      <c r="O128" s="5"/>
      <c r="P128" s="5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</row>
    <row r="129" spans="1:177" x14ac:dyDescent="0.3">
      <c r="A129" s="5"/>
      <c r="B129" s="16"/>
      <c r="C129" s="16"/>
      <c r="D129" s="16"/>
      <c r="E129" s="16"/>
      <c r="F129" s="16"/>
      <c r="G129" s="16"/>
      <c r="H129" s="5"/>
      <c r="I129" s="5"/>
      <c r="J129" s="5"/>
      <c r="K129" s="5"/>
      <c r="L129" s="5"/>
      <c r="M129" s="5"/>
      <c r="N129" s="5"/>
      <c r="O129" s="5"/>
      <c r="P129" s="5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</row>
    <row r="130" spans="1:177" ht="38.4" customHeight="1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</row>
    <row r="131" spans="1:177" ht="26.4" customHeight="1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</row>
    <row r="132" spans="1:177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</row>
    <row r="133" spans="1:177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</row>
    <row r="134" spans="1:177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</row>
    <row r="135" spans="1:177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</row>
    <row r="136" spans="1:177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</row>
    <row r="137" spans="1:177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</row>
    <row r="138" spans="1:177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</row>
    <row r="139" spans="1:177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</row>
    <row r="140" spans="1:177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</row>
    <row r="141" spans="1:177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</row>
    <row r="142" spans="1:177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</row>
    <row r="143" spans="1:177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</row>
    <row r="144" spans="1:177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</row>
    <row r="145" spans="1:177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</row>
    <row r="146" spans="1:177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</row>
    <row r="147" spans="1:177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</row>
    <row r="148" spans="1:177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</row>
    <row r="149" spans="1:177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</row>
    <row r="150" spans="1:177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</row>
    <row r="151" spans="1:177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</row>
    <row r="152" spans="1:177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</row>
    <row r="153" spans="1:177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</row>
    <row r="154" spans="1:177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</row>
    <row r="155" spans="1:177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</row>
    <row r="156" spans="1:177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</row>
    <row r="157" spans="1:177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</row>
    <row r="158" spans="1:177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</row>
    <row r="159" spans="1:177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</row>
    <row r="160" spans="1:177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</row>
    <row r="161" spans="1:177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</row>
    <row r="162" spans="1:177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</row>
    <row r="163" spans="1:177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</row>
    <row r="164" spans="1:177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</row>
    <row r="165" spans="1:177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</row>
    <row r="166" spans="1:177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</row>
    <row r="167" spans="1:177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</row>
    <row r="168" spans="1:177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</row>
    <row r="169" spans="1:177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</row>
    <row r="170" spans="1:177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</row>
    <row r="171" spans="1:177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</row>
    <row r="172" spans="1:177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</row>
    <row r="173" spans="1:177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</row>
    <row r="174" spans="1:177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</row>
    <row r="175" spans="1:177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</row>
    <row r="176" spans="1:177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</row>
    <row r="177" spans="1:177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</row>
    <row r="178" spans="1:177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</row>
    <row r="179" spans="1:177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</row>
    <row r="180" spans="1:177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</row>
    <row r="181" spans="1:177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</row>
    <row r="182" spans="1:177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</row>
    <row r="183" spans="1:177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</row>
    <row r="184" spans="1:177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</row>
    <row r="185" spans="1:177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</row>
    <row r="186" spans="1:177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</row>
    <row r="187" spans="1:177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</row>
    <row r="188" spans="1:177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</row>
    <row r="189" spans="1:177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</row>
    <row r="190" spans="1:177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</row>
    <row r="191" spans="1:177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</row>
    <row r="192" spans="1:177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</row>
    <row r="193" spans="1:177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</row>
    <row r="194" spans="1:177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</row>
    <row r="195" spans="1:177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</row>
    <row r="196" spans="1:177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</row>
    <row r="197" spans="1:177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</row>
    <row r="198" spans="1:177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</row>
    <row r="199" spans="1:177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</row>
    <row r="200" spans="1:177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</row>
    <row r="201" spans="1:177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</row>
    <row r="202" spans="1:177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</row>
    <row r="203" spans="1:177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</row>
    <row r="204" spans="1:177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</row>
    <row r="205" spans="1:177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</row>
    <row r="206" spans="1:177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</row>
    <row r="207" spans="1:177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</row>
    <row r="208" spans="1:177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</row>
    <row r="209" spans="1:177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</row>
    <row r="210" spans="1:177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</row>
    <row r="211" spans="1:177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</row>
    <row r="212" spans="1:177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</row>
    <row r="213" spans="1:177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</row>
    <row r="214" spans="1:177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</row>
    <row r="215" spans="1:177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</row>
    <row r="216" spans="1:177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</row>
    <row r="217" spans="1:177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</row>
    <row r="218" spans="1:177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</row>
    <row r="219" spans="1:177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</row>
    <row r="220" spans="1:177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</row>
    <row r="221" spans="1:177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</row>
    <row r="222" spans="1:177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</row>
    <row r="223" spans="1:177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</row>
    <row r="224" spans="1:177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</row>
    <row r="225" spans="1:177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</row>
    <row r="226" spans="1:177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</row>
    <row r="227" spans="1:177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</row>
    <row r="228" spans="1:177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</row>
    <row r="229" spans="1:177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</row>
    <row r="230" spans="1:177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</row>
    <row r="231" spans="1:177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</row>
    <row r="232" spans="1:177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</row>
    <row r="233" spans="1:177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</row>
    <row r="234" spans="1:177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</row>
    <row r="235" spans="1:177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</row>
    <row r="236" spans="1:177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</row>
    <row r="237" spans="1:177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</row>
    <row r="238" spans="1:177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</row>
    <row r="239" spans="1:177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</row>
    <row r="240" spans="1:177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</row>
    <row r="241" spans="1:177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</row>
    <row r="242" spans="1:177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</row>
    <row r="243" spans="1:177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</row>
    <row r="244" spans="1:177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</row>
    <row r="245" spans="1:177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</row>
    <row r="246" spans="1:177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</row>
    <row r="247" spans="1:177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</row>
    <row r="248" spans="1:177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</row>
    <row r="249" spans="1:177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</row>
    <row r="250" spans="1:177" s="5" customFormat="1" x14ac:dyDescent="0.3"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</row>
    <row r="251" spans="1:177" s="5" customFormat="1" x14ac:dyDescent="0.3"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</row>
    <row r="252" spans="1:177" s="5" customFormat="1" x14ac:dyDescent="0.3"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</row>
    <row r="253" spans="1:177" s="5" customFormat="1" x14ac:dyDescent="0.3"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</row>
    <row r="254" spans="1:177" s="5" customFormat="1" x14ac:dyDescent="0.3"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</row>
    <row r="255" spans="1:177" s="5" customFormat="1" x14ac:dyDescent="0.3"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</row>
    <row r="256" spans="1:177" s="5" customFormat="1" x14ac:dyDescent="0.3"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</row>
    <row r="257" spans="17:177" s="5" customFormat="1" x14ac:dyDescent="0.3"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</row>
    <row r="258" spans="17:177" s="5" customFormat="1" x14ac:dyDescent="0.3"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</row>
    <row r="259" spans="17:177" s="5" customFormat="1" x14ac:dyDescent="0.3"/>
    <row r="260" spans="17:177" s="5" customFormat="1" x14ac:dyDescent="0.3"/>
    <row r="261" spans="17:177" s="5" customFormat="1" x14ac:dyDescent="0.3"/>
    <row r="262" spans="17:177" s="5" customFormat="1" x14ac:dyDescent="0.3"/>
    <row r="263" spans="17:177" s="5" customFormat="1" x14ac:dyDescent="0.3"/>
    <row r="264" spans="17:177" s="5" customFormat="1" x14ac:dyDescent="0.3"/>
    <row r="265" spans="17:177" s="5" customFormat="1" x14ac:dyDescent="0.3"/>
    <row r="266" spans="17:177" s="5" customFormat="1" x14ac:dyDescent="0.3"/>
    <row r="267" spans="17:177" s="5" customFormat="1" x14ac:dyDescent="0.3"/>
    <row r="268" spans="17:177" s="5" customFormat="1" x14ac:dyDescent="0.3"/>
    <row r="269" spans="17:177" s="5" customFormat="1" x14ac:dyDescent="0.3"/>
    <row r="270" spans="17:177" s="5" customFormat="1" x14ac:dyDescent="0.3"/>
    <row r="271" spans="17:177" s="5" customFormat="1" x14ac:dyDescent="0.3"/>
    <row r="272" spans="17:177" s="5" customFormat="1" x14ac:dyDescent="0.3"/>
    <row r="273" s="5" customFormat="1" x14ac:dyDescent="0.3"/>
    <row r="274" s="5" customFormat="1" x14ac:dyDescent="0.3"/>
    <row r="275" s="5" customFormat="1" x14ac:dyDescent="0.3"/>
    <row r="276" s="5" customFormat="1" x14ac:dyDescent="0.3"/>
    <row r="277" s="5" customFormat="1" x14ac:dyDescent="0.3"/>
    <row r="278" s="5" customFormat="1" x14ac:dyDescent="0.3"/>
    <row r="279" s="5" customFormat="1" x14ac:dyDescent="0.3"/>
    <row r="280" s="5" customFormat="1" x14ac:dyDescent="0.3"/>
    <row r="281" s="5" customFormat="1" x14ac:dyDescent="0.3"/>
    <row r="282" s="5" customFormat="1" x14ac:dyDescent="0.3"/>
    <row r="283" s="5" customFormat="1" x14ac:dyDescent="0.3"/>
    <row r="284" s="5" customFormat="1" x14ac:dyDescent="0.3"/>
    <row r="285" s="5" customFormat="1" x14ac:dyDescent="0.3"/>
    <row r="286" s="5" customFormat="1" x14ac:dyDescent="0.3"/>
    <row r="287" s="5" customFormat="1" x14ac:dyDescent="0.3"/>
    <row r="288" s="5" customFormat="1" x14ac:dyDescent="0.3"/>
    <row r="289" s="5" customFormat="1" x14ac:dyDescent="0.3"/>
    <row r="290" s="5" customFormat="1" x14ac:dyDescent="0.3"/>
    <row r="291" s="5" customFormat="1" x14ac:dyDescent="0.3"/>
    <row r="292" s="5" customFormat="1" x14ac:dyDescent="0.3"/>
    <row r="293" s="5" customFormat="1" x14ac:dyDescent="0.3"/>
    <row r="294" s="5" customFormat="1" x14ac:dyDescent="0.3"/>
    <row r="295" s="5" customFormat="1" x14ac:dyDescent="0.3"/>
    <row r="296" s="5" customFormat="1" x14ac:dyDescent="0.3"/>
    <row r="297" s="5" customFormat="1" x14ac:dyDescent="0.3"/>
    <row r="298" s="5" customFormat="1" x14ac:dyDescent="0.3"/>
    <row r="299" s="5" customFormat="1" x14ac:dyDescent="0.3"/>
    <row r="300" s="5" customFormat="1" x14ac:dyDescent="0.3"/>
    <row r="301" s="5" customFormat="1" x14ac:dyDescent="0.3"/>
    <row r="302" s="5" customFormat="1" x14ac:dyDescent="0.3"/>
    <row r="303" s="5" customFormat="1" x14ac:dyDescent="0.3"/>
    <row r="304" s="5" customFormat="1" x14ac:dyDescent="0.3"/>
    <row r="305" s="5" customFormat="1" x14ac:dyDescent="0.3"/>
    <row r="306" s="5" customFormat="1" x14ac:dyDescent="0.3"/>
    <row r="307" s="5" customFormat="1" x14ac:dyDescent="0.3"/>
    <row r="308" s="5" customFormat="1" x14ac:dyDescent="0.3"/>
  </sheetData>
  <mergeCells count="4">
    <mergeCell ref="A1:P3"/>
    <mergeCell ref="A6:P6"/>
    <mergeCell ref="C125:H125"/>
    <mergeCell ref="B12:D13"/>
  </mergeCells>
  <hyperlinks>
    <hyperlink ref="B12:D13" r:id="rId1" display="https://stat.gov.pl/obszary-tematyczne/srodowisko-energia/energia/zuzycie-energii-w-gospodarstwach-domowych-w-2018-roku,2,4.html" xr:uid="{B1C11268-B249-4B2D-80CC-DA4C704CEE08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BV175"/>
  <sheetViews>
    <sheetView topLeftCell="A49" zoomScale="70" zoomScaleNormal="70" workbookViewId="0">
      <selection activeCell="D45" sqref="D45"/>
    </sheetView>
  </sheetViews>
  <sheetFormatPr defaultColWidth="11.44140625" defaultRowHeight="14.4" x14ac:dyDescent="0.3"/>
  <cols>
    <col min="2" max="2" width="36.109375" customWidth="1"/>
    <col min="3" max="9" width="16.6640625" customWidth="1"/>
    <col min="10" max="13" width="17.6640625" customWidth="1"/>
    <col min="14" max="14" width="0.6640625" customWidth="1"/>
    <col min="15" max="18" width="17.6640625" customWidth="1"/>
    <col min="19" max="19" width="30.6640625" customWidth="1"/>
    <col min="20" max="23" width="17.6640625" customWidth="1"/>
    <col min="24" max="24" width="0.6640625" customWidth="1"/>
    <col min="25" max="27" width="17.6640625" customWidth="1"/>
    <col min="30" max="32" width="17.6640625" customWidth="1"/>
    <col min="33" max="33" width="11.44140625" customWidth="1"/>
  </cols>
  <sheetData>
    <row r="1" spans="1:74" s="15" customFormat="1" x14ac:dyDescent="0.3">
      <c r="A1" s="408" t="s">
        <v>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8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</row>
    <row r="2" spans="1:74" s="15" customFormat="1" x14ac:dyDescent="0.3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</row>
    <row r="3" spans="1:74" s="15" customFormat="1" ht="38.700000000000003" customHeight="1" x14ac:dyDescent="0.3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</row>
    <row r="4" spans="1:74" s="1" customFormat="1" ht="3.75" customHeight="1" x14ac:dyDescent="0.3"/>
    <row r="5" spans="1:74" s="2" customFormat="1" ht="3.75" customHeight="1" x14ac:dyDescent="0.3"/>
    <row r="6" spans="1:74" ht="39" customHeight="1" x14ac:dyDescent="0.65">
      <c r="A6" s="410" t="s">
        <v>272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410"/>
      <c r="BM6" s="410"/>
      <c r="BN6" s="410"/>
      <c r="BO6" s="410"/>
      <c r="BP6" s="410"/>
      <c r="BQ6" s="410"/>
      <c r="BR6" s="410"/>
      <c r="BS6" s="410"/>
      <c r="BT6" s="410"/>
      <c r="BU6" s="410"/>
      <c r="BV6" s="410"/>
    </row>
    <row r="7" spans="1:74" ht="15" customHeight="1" x14ac:dyDescent="0.6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410"/>
      <c r="AW7" s="410"/>
      <c r="AX7" s="410"/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410"/>
      <c r="BL7" s="410"/>
      <c r="BM7" s="410"/>
      <c r="BN7" s="410"/>
      <c r="BO7" s="410"/>
      <c r="BP7" s="410"/>
      <c r="BQ7" s="410"/>
      <c r="BR7" s="410"/>
      <c r="BS7" s="410"/>
      <c r="BT7" s="410"/>
      <c r="BU7" s="410"/>
      <c r="BV7" s="410"/>
    </row>
    <row r="8" spans="1:74" ht="25.95" customHeight="1" x14ac:dyDescent="0.65">
      <c r="A8" s="120" t="s">
        <v>273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</row>
    <row r="9" spans="1:74" ht="15" customHeight="1" x14ac:dyDescent="0.65">
      <c r="A9" s="5"/>
      <c r="B9" s="5"/>
      <c r="C9" s="5"/>
      <c r="D9" s="5"/>
      <c r="E9" s="5"/>
      <c r="F9" s="5"/>
      <c r="G9" s="20"/>
      <c r="H9" s="20"/>
      <c r="I9" s="2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</row>
    <row r="10" spans="1:74" ht="15" customHeight="1" x14ac:dyDescent="0.6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</row>
    <row r="11" spans="1:74" ht="61.5" customHeight="1" x14ac:dyDescent="0.65">
      <c r="A11" s="5"/>
      <c r="B11" s="363" t="s">
        <v>274</v>
      </c>
      <c r="C11" s="363"/>
      <c r="D11" s="425"/>
      <c r="E11" s="54" t="s">
        <v>275</v>
      </c>
      <c r="F11" s="54" t="s">
        <v>276</v>
      </c>
      <c r="G11" s="54" t="s">
        <v>89</v>
      </c>
      <c r="H11" s="54" t="s">
        <v>90</v>
      </c>
      <c r="I11" s="54" t="s">
        <v>91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</row>
    <row r="12" spans="1:74" ht="18" customHeight="1" x14ac:dyDescent="0.65">
      <c r="A12" s="5"/>
      <c r="B12" s="265" t="s">
        <v>277</v>
      </c>
      <c r="C12" s="343"/>
      <c r="D12" s="351"/>
      <c r="E12" s="54"/>
      <c r="F12" s="54"/>
      <c r="G12" s="54"/>
      <c r="H12" s="54"/>
      <c r="I12" s="34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</row>
    <row r="13" spans="1:74" ht="15.75" customHeight="1" x14ac:dyDescent="0.65">
      <c r="A13" s="5"/>
      <c r="B13" s="419" t="s">
        <v>278</v>
      </c>
      <c r="C13" s="420"/>
      <c r="D13" s="421"/>
      <c r="E13" s="23"/>
      <c r="F13" s="23"/>
      <c r="G13" s="23"/>
      <c r="H13" s="23"/>
      <c r="I13" s="2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</row>
    <row r="14" spans="1:74" ht="15.45" customHeight="1" x14ac:dyDescent="0.65">
      <c r="A14" s="5"/>
      <c r="B14" s="419" t="s">
        <v>279</v>
      </c>
      <c r="C14" s="420"/>
      <c r="D14" s="421"/>
      <c r="E14" s="23"/>
      <c r="F14" s="23"/>
      <c r="G14" s="23"/>
      <c r="H14" s="23"/>
      <c r="I14" s="8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</row>
    <row r="15" spans="1:74" ht="15.45" customHeight="1" x14ac:dyDescent="0.65">
      <c r="A15" s="5"/>
      <c r="B15" s="348" t="s">
        <v>280</v>
      </c>
      <c r="C15" s="349"/>
      <c r="D15" s="350"/>
      <c r="E15" s="23"/>
      <c r="F15" s="23"/>
      <c r="G15" s="23"/>
      <c r="H15" s="23"/>
      <c r="I15" s="8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</row>
    <row r="16" spans="1:74" ht="15.45" customHeight="1" x14ac:dyDescent="0.65">
      <c r="A16" s="5"/>
      <c r="B16" s="348" t="s">
        <v>281</v>
      </c>
      <c r="C16" s="349"/>
      <c r="D16" s="350"/>
      <c r="E16" s="23"/>
      <c r="F16" s="23"/>
      <c r="G16" s="23"/>
      <c r="H16" s="23"/>
      <c r="I16" s="8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</row>
    <row r="17" spans="1:74" ht="15.45" customHeight="1" x14ac:dyDescent="0.65">
      <c r="A17" s="5"/>
      <c r="B17" s="348" t="s">
        <v>282</v>
      </c>
      <c r="C17" s="349"/>
      <c r="D17" s="350"/>
      <c r="E17" s="23"/>
      <c r="F17" s="23"/>
      <c r="G17" s="23"/>
      <c r="H17" s="23"/>
      <c r="I17" s="8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</row>
    <row r="18" spans="1:74" ht="15.45" customHeight="1" x14ac:dyDescent="0.65">
      <c r="A18" s="5"/>
      <c r="B18" s="348" t="s">
        <v>283</v>
      </c>
      <c r="C18" s="349"/>
      <c r="D18" s="350"/>
      <c r="E18" s="23"/>
      <c r="F18" s="23"/>
      <c r="G18" s="23"/>
      <c r="H18" s="23"/>
      <c r="I18" s="8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</row>
    <row r="19" spans="1:74" ht="15.45" customHeight="1" x14ac:dyDescent="0.65">
      <c r="A19" s="5"/>
      <c r="B19" s="348" t="s">
        <v>284</v>
      </c>
      <c r="C19" s="349"/>
      <c r="D19" s="350"/>
      <c r="E19" s="23"/>
      <c r="F19" s="23"/>
      <c r="G19" s="23"/>
      <c r="H19" s="23"/>
      <c r="I19" s="8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</row>
    <row r="20" spans="1:74" ht="15.45" customHeight="1" x14ac:dyDescent="0.65">
      <c r="A20" s="5"/>
      <c r="B20" s="419" t="s">
        <v>285</v>
      </c>
      <c r="C20" s="420"/>
      <c r="D20" s="421"/>
      <c r="E20" s="23"/>
      <c r="F20" s="23"/>
      <c r="G20" s="23"/>
      <c r="H20" s="23"/>
      <c r="I20" s="8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0"/>
      <c r="BU20" s="410"/>
      <c r="BV20" s="410"/>
    </row>
    <row r="21" spans="1:74" ht="17.25" customHeight="1" x14ac:dyDescent="0.65">
      <c r="A21" s="5"/>
      <c r="B21" s="265" t="s">
        <v>286</v>
      </c>
      <c r="C21" s="343"/>
      <c r="D21" s="343"/>
      <c r="E21" s="54"/>
      <c r="F21" s="54"/>
      <c r="G21" s="54"/>
      <c r="H21" s="54"/>
      <c r="I21" s="5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</row>
    <row r="22" spans="1:74" ht="17.25" customHeight="1" x14ac:dyDescent="0.65">
      <c r="A22" s="5"/>
      <c r="B22" s="419" t="s">
        <v>287</v>
      </c>
      <c r="C22" s="420"/>
      <c r="D22" s="421"/>
      <c r="E22" s="23"/>
      <c r="F22" s="23"/>
      <c r="G22" s="23"/>
      <c r="H22" s="23"/>
      <c r="I22" s="2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</row>
    <row r="23" spans="1:74" ht="17.25" customHeight="1" x14ac:dyDescent="0.65">
      <c r="A23" s="5"/>
      <c r="B23" s="348" t="s">
        <v>288</v>
      </c>
      <c r="C23" s="349"/>
      <c r="D23" s="349"/>
      <c r="E23" s="23"/>
      <c r="F23" s="23"/>
      <c r="G23" s="23"/>
      <c r="H23" s="23"/>
      <c r="I23" s="2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</row>
    <row r="24" spans="1:74" ht="17.25" customHeight="1" x14ac:dyDescent="0.65">
      <c r="A24" s="5"/>
      <c r="B24" s="348" t="s">
        <v>289</v>
      </c>
      <c r="C24" s="349"/>
      <c r="D24" s="349"/>
      <c r="E24" s="23"/>
      <c r="F24" s="23"/>
      <c r="G24" s="23"/>
      <c r="H24" s="23"/>
      <c r="I24" s="2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</row>
    <row r="25" spans="1:74" ht="17.25" customHeight="1" x14ac:dyDescent="0.65">
      <c r="A25" s="5"/>
      <c r="B25" s="348" t="s">
        <v>290</v>
      </c>
      <c r="C25" s="349"/>
      <c r="D25" s="349"/>
      <c r="E25" s="23"/>
      <c r="F25" s="23"/>
      <c r="G25" s="23"/>
      <c r="H25" s="23"/>
      <c r="I25" s="2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</row>
    <row r="26" spans="1:74" ht="17.25" customHeight="1" x14ac:dyDescent="0.65">
      <c r="A26" s="5"/>
      <c r="B26" s="348" t="s">
        <v>291</v>
      </c>
      <c r="C26" s="349"/>
      <c r="D26" s="349"/>
      <c r="E26" s="23"/>
      <c r="F26" s="23"/>
      <c r="G26" s="23"/>
      <c r="H26" s="23"/>
      <c r="I26" s="2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</row>
    <row r="27" spans="1:74" ht="17.25" customHeight="1" x14ac:dyDescent="0.65">
      <c r="A27" s="5"/>
      <c r="B27" s="348" t="s">
        <v>292</v>
      </c>
      <c r="C27" s="349"/>
      <c r="D27" s="349"/>
      <c r="E27" s="23"/>
      <c r="F27" s="23"/>
      <c r="G27" s="23"/>
      <c r="H27" s="23"/>
      <c r="I27" s="2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</row>
    <row r="28" spans="1:74" ht="17.25" customHeight="1" x14ac:dyDescent="0.65">
      <c r="A28" s="5"/>
      <c r="B28" s="419" t="s">
        <v>293</v>
      </c>
      <c r="C28" s="420"/>
      <c r="D28" s="421"/>
      <c r="E28" s="23"/>
      <c r="F28" s="23"/>
      <c r="G28" s="23"/>
      <c r="H28" s="23"/>
      <c r="I28" s="2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6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</row>
    <row r="29" spans="1:74" ht="18.75" customHeight="1" x14ac:dyDescent="0.65">
      <c r="A29" s="5"/>
      <c r="B29" s="422" t="s">
        <v>294</v>
      </c>
      <c r="C29" s="423"/>
      <c r="D29" s="424"/>
      <c r="E29" s="54"/>
      <c r="F29" s="54"/>
      <c r="G29" s="54"/>
      <c r="H29" s="54"/>
      <c r="I29" s="5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0"/>
      <c r="BQ29" s="410"/>
      <c r="BR29" s="410"/>
      <c r="BS29" s="410"/>
      <c r="BT29" s="410"/>
      <c r="BU29" s="410"/>
      <c r="BV29" s="410"/>
    </row>
    <row r="30" spans="1:74" ht="15" customHeight="1" x14ac:dyDescent="0.65">
      <c r="A30" s="5"/>
      <c r="B30" s="348" t="s">
        <v>295</v>
      </c>
      <c r="C30" s="349"/>
      <c r="D30" s="349"/>
      <c r="E30" s="23"/>
      <c r="F30" s="23"/>
      <c r="G30" s="23"/>
      <c r="H30" s="23"/>
      <c r="I30" s="2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</row>
    <row r="31" spans="1:74" ht="14.7" customHeight="1" x14ac:dyDescent="0.6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8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0"/>
      <c r="BQ31" s="410"/>
      <c r="BR31" s="410"/>
      <c r="BS31" s="410"/>
      <c r="BT31" s="410"/>
      <c r="BU31" s="410"/>
      <c r="BV31" s="410"/>
    </row>
    <row r="32" spans="1:74" ht="14.7" customHeight="1" x14ac:dyDescent="0.6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410"/>
      <c r="AW32" s="410"/>
      <c r="AX32" s="410"/>
      <c r="AY32" s="410"/>
      <c r="AZ32" s="410"/>
      <c r="BA32" s="410"/>
      <c r="BB32" s="410"/>
      <c r="BC32" s="410"/>
      <c r="BD32" s="410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0"/>
      <c r="BQ32" s="410"/>
      <c r="BR32" s="410"/>
      <c r="BS32" s="410"/>
      <c r="BT32" s="410"/>
      <c r="BU32" s="410"/>
      <c r="BV32" s="410"/>
    </row>
    <row r="33" spans="1:74" ht="18" customHeight="1" x14ac:dyDescent="0.65">
      <c r="A33" s="5"/>
      <c r="B33" s="4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410"/>
      <c r="BV33" s="410"/>
    </row>
    <row r="34" spans="1:74" ht="15" customHeight="1" x14ac:dyDescent="0.65">
      <c r="A34" s="5"/>
      <c r="B34" s="43"/>
      <c r="C34" s="5"/>
      <c r="D34" s="5"/>
      <c r="E34" s="5"/>
      <c r="F34" s="5"/>
      <c r="G34" s="5"/>
      <c r="H34" s="2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0"/>
      <c r="BQ34" s="410"/>
      <c r="BR34" s="410"/>
      <c r="BS34" s="410"/>
      <c r="BT34" s="410"/>
      <c r="BU34" s="410"/>
      <c r="BV34" s="410"/>
    </row>
    <row r="35" spans="1:74" ht="54" customHeight="1" x14ac:dyDescent="0.65">
      <c r="A35" s="5"/>
      <c r="B35" s="159" t="s">
        <v>296</v>
      </c>
      <c r="C35" s="54" t="s">
        <v>297</v>
      </c>
      <c r="D35" s="212" t="s">
        <v>298</v>
      </c>
      <c r="E35" s="54" t="s">
        <v>299</v>
      </c>
      <c r="F35" s="54" t="s">
        <v>300</v>
      </c>
      <c r="G35" s="212" t="s">
        <v>298</v>
      </c>
      <c r="H35" s="54" t="s">
        <v>301</v>
      </c>
      <c r="I35" s="212" t="s">
        <v>298</v>
      </c>
      <c r="J35" s="54" t="s">
        <v>302</v>
      </c>
      <c r="K35" s="212" t="s">
        <v>298</v>
      </c>
      <c r="L35" s="54" t="s">
        <v>303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</row>
    <row r="36" spans="1:74" ht="15.45" customHeight="1" x14ac:dyDescent="0.65">
      <c r="A36" s="43"/>
      <c r="B36" s="170" t="s">
        <v>304</v>
      </c>
      <c r="C36" s="76">
        <v>0.73360000000000003</v>
      </c>
      <c r="D36" s="214">
        <v>13885</v>
      </c>
      <c r="E36" s="175">
        <f>E13*(C36*D36)</f>
        <v>0</v>
      </c>
      <c r="F36" s="175">
        <f>F13*(C36*D36)</f>
        <v>0</v>
      </c>
      <c r="G36" s="23"/>
      <c r="H36" s="176">
        <f>G13*C36*G36</f>
        <v>0</v>
      </c>
      <c r="I36" s="23"/>
      <c r="J36" s="175">
        <f>H13*C36*I36</f>
        <v>0</v>
      </c>
      <c r="K36" s="23"/>
      <c r="L36" s="176">
        <f>I13*C36*K36</f>
        <v>0</v>
      </c>
      <c r="M36" s="5"/>
      <c r="N36" s="5"/>
      <c r="O36" s="5"/>
      <c r="P36" s="5"/>
      <c r="Q36" s="5"/>
      <c r="R36" s="5"/>
      <c r="S36" s="5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410"/>
      <c r="AW36" s="410"/>
      <c r="AX36" s="410"/>
      <c r="AY36" s="410"/>
      <c r="AZ36" s="410"/>
      <c r="BA36" s="410"/>
      <c r="BB36" s="410"/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410"/>
      <c r="BR36" s="410"/>
      <c r="BS36" s="410"/>
      <c r="BT36" s="410"/>
      <c r="BU36" s="410"/>
      <c r="BV36" s="410"/>
    </row>
    <row r="37" spans="1:74" ht="15.6" customHeight="1" x14ac:dyDescent="0.65">
      <c r="A37" s="43"/>
      <c r="B37" s="170" t="s">
        <v>305</v>
      </c>
      <c r="C37" s="76">
        <v>0.67369999999999997</v>
      </c>
      <c r="D37" s="214">
        <v>13885</v>
      </c>
      <c r="E37" s="175">
        <f>E14*(C37*D37)</f>
        <v>0</v>
      </c>
      <c r="F37" s="175">
        <f>F14*(C37*D37)</f>
        <v>0</v>
      </c>
      <c r="G37" s="23"/>
      <c r="H37" s="176">
        <f>G14*C37*G37</f>
        <v>0</v>
      </c>
      <c r="I37" s="23"/>
      <c r="J37" s="175">
        <f>H14*C37*I37</f>
        <v>0</v>
      </c>
      <c r="K37" s="23"/>
      <c r="L37" s="176">
        <f>I14*C37*K37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410"/>
      <c r="BS37" s="410"/>
      <c r="BT37" s="410"/>
      <c r="BU37" s="410"/>
      <c r="BV37" s="410"/>
    </row>
    <row r="38" spans="1:74" ht="15.6" customHeight="1" x14ac:dyDescent="0.65">
      <c r="A38" s="43"/>
      <c r="B38" s="171" t="s">
        <v>306</v>
      </c>
      <c r="C38" s="76">
        <v>0.64759999999999995</v>
      </c>
      <c r="D38" s="214">
        <v>13885</v>
      </c>
      <c r="E38" s="175">
        <f t="shared" ref="E38:E41" si="0">E15*(C38*D38)</f>
        <v>0</v>
      </c>
      <c r="F38" s="175">
        <f t="shared" ref="F38:F41" si="1">F15*(C38*D38)</f>
        <v>0</v>
      </c>
      <c r="G38" s="23"/>
      <c r="H38" s="176">
        <f>G15*C38*G38</f>
        <v>0</v>
      </c>
      <c r="I38" s="23"/>
      <c r="J38" s="175">
        <f t="shared" ref="J38:J42" si="2">H15*C38*I38</f>
        <v>0</v>
      </c>
      <c r="K38" s="23"/>
      <c r="L38" s="176">
        <f t="shared" ref="L38:L42" si="3">I15*C38*K38</f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</row>
    <row r="39" spans="1:74" ht="15.6" customHeight="1" x14ac:dyDescent="0.65">
      <c r="A39" s="43"/>
      <c r="B39" s="171" t="s">
        <v>307</v>
      </c>
      <c r="C39" s="273">
        <v>0.79</v>
      </c>
      <c r="D39" s="214">
        <v>13885</v>
      </c>
      <c r="E39" s="175">
        <f t="shared" si="0"/>
        <v>0</v>
      </c>
      <c r="F39" s="175">
        <f t="shared" si="1"/>
        <v>0</v>
      </c>
      <c r="G39" s="23"/>
      <c r="H39" s="176">
        <f t="shared" ref="H39:H41" si="4">G16*C39*G39</f>
        <v>0</v>
      </c>
      <c r="I39" s="23"/>
      <c r="J39" s="175">
        <f t="shared" si="2"/>
        <v>0</v>
      </c>
      <c r="K39" s="23"/>
      <c r="L39" s="176">
        <f t="shared" si="3"/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</row>
    <row r="40" spans="1:74" ht="15.6" customHeight="1" x14ac:dyDescent="0.65">
      <c r="A40" s="43"/>
      <c r="B40" s="171" t="s">
        <v>308</v>
      </c>
      <c r="C40" s="76">
        <v>0.73299999999999998</v>
      </c>
      <c r="D40" s="214">
        <v>13885</v>
      </c>
      <c r="E40" s="175">
        <f t="shared" si="0"/>
        <v>0</v>
      </c>
      <c r="F40" s="175">
        <f t="shared" si="1"/>
        <v>0</v>
      </c>
      <c r="G40" s="23"/>
      <c r="H40" s="176">
        <f>G17*C40*G40</f>
        <v>0</v>
      </c>
      <c r="I40" s="23"/>
      <c r="J40" s="175">
        <f t="shared" si="2"/>
        <v>0</v>
      </c>
      <c r="K40" s="23"/>
      <c r="L40" s="176">
        <f t="shared" si="3"/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</row>
    <row r="41" spans="1:74" ht="15.6" customHeight="1" x14ac:dyDescent="0.65">
      <c r="A41" s="43"/>
      <c r="B41" s="171" t="s">
        <v>309</v>
      </c>
      <c r="C41" s="76">
        <v>0.47670000000000001</v>
      </c>
      <c r="D41" s="214">
        <v>13885</v>
      </c>
      <c r="E41" s="175">
        <f t="shared" si="0"/>
        <v>0</v>
      </c>
      <c r="F41" s="175">
        <f t="shared" si="1"/>
        <v>0</v>
      </c>
      <c r="G41" s="23"/>
      <c r="H41" s="176">
        <f t="shared" si="4"/>
        <v>0</v>
      </c>
      <c r="I41" s="23"/>
      <c r="J41" s="175">
        <f t="shared" si="2"/>
        <v>0</v>
      </c>
      <c r="K41" s="23"/>
      <c r="L41" s="176">
        <f t="shared" si="3"/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</row>
    <row r="42" spans="1:74" ht="15.6" customHeight="1" x14ac:dyDescent="0.65">
      <c r="A42" s="43"/>
      <c r="B42" s="171" t="s">
        <v>310</v>
      </c>
      <c r="C42" s="76">
        <v>0.49</v>
      </c>
      <c r="D42" s="214">
        <v>13885</v>
      </c>
      <c r="E42" s="175">
        <f>E19*(C42*D42)</f>
        <v>0</v>
      </c>
      <c r="F42" s="175">
        <f>F19*(C42*D42)</f>
        <v>0</v>
      </c>
      <c r="G42" s="23"/>
      <c r="H42" s="176">
        <f>G19*C42*G42</f>
        <v>0</v>
      </c>
      <c r="I42" s="23"/>
      <c r="J42" s="175">
        <f t="shared" si="2"/>
        <v>0</v>
      </c>
      <c r="K42" s="23"/>
      <c r="L42" s="176">
        <f t="shared" si="3"/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</row>
    <row r="43" spans="1:74" ht="15" customHeight="1" x14ac:dyDescent="0.65">
      <c r="A43" s="43"/>
      <c r="B43" s="171" t="s">
        <v>311</v>
      </c>
      <c r="C43" s="333">
        <v>0.17</v>
      </c>
      <c r="D43" s="214">
        <v>13885</v>
      </c>
      <c r="E43" s="175">
        <f>E20*(C43*D43)</f>
        <v>0</v>
      </c>
      <c r="F43" s="175">
        <f>F20*(C43*D43)</f>
        <v>0</v>
      </c>
      <c r="G43" s="23"/>
      <c r="H43" s="176">
        <f>G20*C43*G43</f>
        <v>0</v>
      </c>
      <c r="I43" s="23"/>
      <c r="J43" s="175">
        <f>H20*C43*I43</f>
        <v>0</v>
      </c>
      <c r="K43" s="23"/>
      <c r="L43" s="176">
        <f>I20*C43*K43</f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0"/>
      <c r="BQ43" s="410"/>
      <c r="BR43" s="410"/>
      <c r="BS43" s="410"/>
      <c r="BT43" s="410"/>
      <c r="BU43" s="410"/>
      <c r="BV43" s="410"/>
    </row>
    <row r="44" spans="1:74" ht="15" customHeight="1" x14ac:dyDescent="0.65">
      <c r="A44" s="43"/>
      <c r="B44" s="171" t="s">
        <v>312</v>
      </c>
      <c r="C44" s="333">
        <v>3.65</v>
      </c>
      <c r="D44" s="214">
        <v>80000</v>
      </c>
      <c r="E44" s="175">
        <f>E22*(C44*D44)</f>
        <v>0</v>
      </c>
      <c r="F44" s="175">
        <f>F22*(C44*D44)</f>
        <v>0</v>
      </c>
      <c r="G44" s="23"/>
      <c r="H44" s="176">
        <f>G22*C44*G44</f>
        <v>0</v>
      </c>
      <c r="I44" s="23"/>
      <c r="J44" s="175">
        <f>H22*C44*I44</f>
        <v>0</v>
      </c>
      <c r="K44" s="23"/>
      <c r="L44" s="176">
        <f>I22*C44*K44</f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</row>
    <row r="45" spans="1:74" ht="15" customHeight="1" x14ac:dyDescent="0.65">
      <c r="A45" s="43"/>
      <c r="B45" s="171" t="s">
        <v>313</v>
      </c>
      <c r="C45" s="333">
        <v>4.82</v>
      </c>
      <c r="D45" s="214">
        <v>80000</v>
      </c>
      <c r="E45" s="175">
        <f>E23*(C45*D45)</f>
        <v>0</v>
      </c>
      <c r="F45" s="175">
        <f>F23*(C45*D45)</f>
        <v>0</v>
      </c>
      <c r="G45" s="23"/>
      <c r="H45" s="176">
        <f>G23*C45*G45</f>
        <v>0</v>
      </c>
      <c r="I45" s="23"/>
      <c r="J45" s="175">
        <f>H23*C45*I45</f>
        <v>0</v>
      </c>
      <c r="K45" s="23"/>
      <c r="L45" s="176">
        <f>I23*C45*K45</f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</row>
    <row r="46" spans="1:74" ht="15" customHeight="1" x14ac:dyDescent="0.65">
      <c r="A46" s="43"/>
      <c r="B46" s="171" t="s">
        <v>314</v>
      </c>
      <c r="C46" s="333">
        <v>5.57</v>
      </c>
      <c r="D46" s="214">
        <v>80000</v>
      </c>
      <c r="E46" s="175">
        <f t="shared" ref="E46:E50" si="5">E24*(C46*D46)</f>
        <v>0</v>
      </c>
      <c r="F46" s="175">
        <f t="shared" ref="F46:F50" si="6">F24*(C46*D46)</f>
        <v>0</v>
      </c>
      <c r="G46" s="23"/>
      <c r="H46" s="176">
        <f t="shared" ref="H46:H50" si="7">G24*C46*G46</f>
        <v>0</v>
      </c>
      <c r="I46" s="23"/>
      <c r="J46" s="175">
        <f t="shared" ref="J46:J50" si="8">H24*C46*I46</f>
        <v>0</v>
      </c>
      <c r="K46" s="23"/>
      <c r="L46" s="176">
        <f t="shared" ref="L46:L49" si="9">I24*C46*K46</f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</row>
    <row r="47" spans="1:74" ht="15" customHeight="1" x14ac:dyDescent="0.65">
      <c r="A47" s="43"/>
      <c r="B47" s="171" t="s">
        <v>315</v>
      </c>
      <c r="C47" s="333">
        <v>3.65</v>
      </c>
      <c r="D47" s="214">
        <v>80000</v>
      </c>
      <c r="E47" s="175">
        <f t="shared" si="5"/>
        <v>0</v>
      </c>
      <c r="F47" s="175">
        <f t="shared" si="6"/>
        <v>0</v>
      </c>
      <c r="G47" s="23"/>
      <c r="H47" s="176">
        <f t="shared" si="7"/>
        <v>0</v>
      </c>
      <c r="I47" s="23"/>
      <c r="J47" s="175">
        <f t="shared" si="8"/>
        <v>0</v>
      </c>
      <c r="K47" s="23"/>
      <c r="L47" s="176">
        <f t="shared" si="9"/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</row>
    <row r="48" spans="1:74" ht="15" customHeight="1" x14ac:dyDescent="0.65">
      <c r="A48" s="43"/>
      <c r="B48" s="171" t="s">
        <v>316</v>
      </c>
      <c r="C48" s="333">
        <v>4.29</v>
      </c>
      <c r="D48" s="214">
        <v>80000</v>
      </c>
      <c r="E48" s="175">
        <f t="shared" si="5"/>
        <v>0</v>
      </c>
      <c r="F48" s="175">
        <f t="shared" si="6"/>
        <v>0</v>
      </c>
      <c r="G48" s="23"/>
      <c r="H48" s="176">
        <f t="shared" si="7"/>
        <v>0</v>
      </c>
      <c r="I48" s="23"/>
      <c r="J48" s="175">
        <f t="shared" si="8"/>
        <v>0</v>
      </c>
      <c r="K48" s="23"/>
      <c r="L48" s="176">
        <f t="shared" si="9"/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</row>
    <row r="49" spans="1:74" ht="15" customHeight="1" x14ac:dyDescent="0.65">
      <c r="A49" s="43"/>
      <c r="B49" s="171" t="s">
        <v>317</v>
      </c>
      <c r="C49" s="333">
        <v>3.5</v>
      </c>
      <c r="D49" s="214">
        <v>80000</v>
      </c>
      <c r="E49" s="175">
        <f t="shared" si="5"/>
        <v>0</v>
      </c>
      <c r="F49" s="175">
        <f t="shared" si="6"/>
        <v>0</v>
      </c>
      <c r="G49" s="23"/>
      <c r="H49" s="176">
        <f t="shared" si="7"/>
        <v>0</v>
      </c>
      <c r="I49" s="23"/>
      <c r="J49" s="175">
        <f t="shared" si="8"/>
        <v>0</v>
      </c>
      <c r="K49" s="23"/>
      <c r="L49" s="176">
        <f t="shared" si="9"/>
        <v>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</row>
    <row r="50" spans="1:74" ht="15" customHeight="1" x14ac:dyDescent="0.65">
      <c r="A50" s="43"/>
      <c r="B50" s="171" t="s">
        <v>318</v>
      </c>
      <c r="C50" s="333">
        <v>1.1000000000000001</v>
      </c>
      <c r="D50" s="214">
        <v>80000</v>
      </c>
      <c r="E50" s="175">
        <f t="shared" si="5"/>
        <v>0</v>
      </c>
      <c r="F50" s="175">
        <f t="shared" si="6"/>
        <v>0</v>
      </c>
      <c r="G50" s="23"/>
      <c r="H50" s="176">
        <f t="shared" si="7"/>
        <v>0</v>
      </c>
      <c r="I50" s="23"/>
      <c r="J50" s="175">
        <f t="shared" si="8"/>
        <v>0</v>
      </c>
      <c r="K50" s="23"/>
      <c r="L50" s="176">
        <f>I28*C50*K50</f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</row>
    <row r="51" spans="1:74" ht="15" customHeight="1" x14ac:dyDescent="0.65">
      <c r="A51" s="43"/>
      <c r="B51" s="171" t="s">
        <v>294</v>
      </c>
      <c r="C51" s="333">
        <v>0.4</v>
      </c>
      <c r="D51" s="214">
        <v>3500</v>
      </c>
      <c r="E51" s="175">
        <f>E30*(C51*D51)</f>
        <v>0</v>
      </c>
      <c r="F51" s="175">
        <f>F30*C51*D51</f>
        <v>0</v>
      </c>
      <c r="G51" s="23"/>
      <c r="H51" s="176">
        <f>G30*C51*G51</f>
        <v>0</v>
      </c>
      <c r="I51" s="23"/>
      <c r="J51" s="175">
        <f>H30*C51*I51</f>
        <v>0</v>
      </c>
      <c r="K51" s="23"/>
      <c r="L51" s="176">
        <f>I30*C51*K51</f>
        <v>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410"/>
      <c r="AW51" s="410"/>
      <c r="AX51" s="410"/>
      <c r="AY51" s="410"/>
      <c r="AZ51" s="410"/>
      <c r="BA51" s="410"/>
      <c r="BB51" s="410"/>
      <c r="BC51" s="410"/>
      <c r="BD51" s="410"/>
      <c r="BE51" s="410"/>
      <c r="BF51" s="410"/>
      <c r="BG51" s="410"/>
      <c r="BH51" s="410"/>
      <c r="BI51" s="410"/>
      <c r="BJ51" s="410"/>
      <c r="BK51" s="410"/>
      <c r="BL51" s="410"/>
      <c r="BM51" s="410"/>
      <c r="BN51" s="410"/>
      <c r="BO51" s="410"/>
      <c r="BP51" s="410"/>
      <c r="BQ51" s="410"/>
      <c r="BR51" s="410"/>
      <c r="BS51" s="410"/>
      <c r="BT51" s="410"/>
      <c r="BU51" s="410"/>
      <c r="BV51" s="410"/>
    </row>
    <row r="52" spans="1:74" s="167" customFormat="1" ht="14.7" customHeight="1" x14ac:dyDescent="0.3">
      <c r="A52" s="12"/>
      <c r="B52" s="164" t="s">
        <v>176</v>
      </c>
      <c r="C52" s="165"/>
      <c r="D52" s="165"/>
      <c r="E52" s="168">
        <f>SUM(E36:E51)</f>
        <v>0</v>
      </c>
      <c r="F52" s="169">
        <f>SUM(F36:F51)</f>
        <v>0</v>
      </c>
      <c r="G52" s="5"/>
      <c r="H52" s="168">
        <f>SUM(H36:H51)</f>
        <v>0</v>
      </c>
      <c r="I52" s="5"/>
      <c r="J52" s="168">
        <f>SUM(J36:J51)</f>
        <v>0</v>
      </c>
      <c r="K52" s="5"/>
      <c r="L52" s="168">
        <f>SUM(L36:L51)</f>
        <v>0</v>
      </c>
      <c r="M52" s="5"/>
      <c r="N52" s="5"/>
      <c r="O52" s="5"/>
      <c r="P52" s="5"/>
      <c r="Q52" s="5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418"/>
      <c r="AW52" s="418"/>
      <c r="AX52" s="418"/>
      <c r="AY52" s="418"/>
      <c r="AZ52" s="418"/>
      <c r="BA52" s="418"/>
      <c r="BB52" s="418"/>
      <c r="BC52" s="418"/>
      <c r="BD52" s="418"/>
      <c r="BE52" s="418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8"/>
      <c r="BT52" s="418"/>
      <c r="BU52" s="418"/>
      <c r="BV52" s="418"/>
    </row>
    <row r="53" spans="1:74" ht="14.7" customHeight="1" x14ac:dyDescent="0.6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0"/>
      <c r="BH53" s="410"/>
      <c r="BI53" s="410"/>
      <c r="BJ53" s="410"/>
      <c r="BK53" s="410"/>
      <c r="BL53" s="410"/>
      <c r="BM53" s="410"/>
      <c r="BN53" s="410"/>
      <c r="BO53" s="410"/>
      <c r="BP53" s="410"/>
      <c r="BQ53" s="410"/>
      <c r="BR53" s="410"/>
      <c r="BS53" s="410"/>
      <c r="BT53" s="410"/>
      <c r="BU53" s="410"/>
      <c r="BV53" s="410"/>
    </row>
    <row r="54" spans="1:74" ht="15.75" customHeight="1" x14ac:dyDescent="0.6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10"/>
      <c r="BI54" s="410"/>
      <c r="BJ54" s="410"/>
      <c r="BK54" s="410"/>
      <c r="BL54" s="410"/>
      <c r="BM54" s="410"/>
      <c r="BN54" s="410"/>
      <c r="BO54" s="410"/>
      <c r="BP54" s="410"/>
      <c r="BQ54" s="410"/>
      <c r="BR54" s="410"/>
      <c r="BS54" s="410"/>
      <c r="BT54" s="410"/>
      <c r="BU54" s="410"/>
      <c r="BV54" s="410"/>
    </row>
    <row r="55" spans="1:74" ht="15.75" customHeight="1" x14ac:dyDescent="0.65">
      <c r="A55" s="5"/>
      <c r="B55" s="5"/>
      <c r="C55" s="5"/>
      <c r="D55" s="5"/>
      <c r="E55" s="5"/>
      <c r="F55" s="5"/>
      <c r="G55" s="5"/>
      <c r="H55" s="2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410"/>
      <c r="AW55" s="410"/>
      <c r="AX55" s="410"/>
      <c r="AY55" s="410"/>
      <c r="AZ55" s="410"/>
      <c r="BA55" s="410"/>
      <c r="BB55" s="410"/>
      <c r="BC55" s="410"/>
      <c r="BD55" s="410"/>
      <c r="BE55" s="410"/>
      <c r="BF55" s="410"/>
      <c r="BG55" s="410"/>
      <c r="BH55" s="410"/>
      <c r="BI55" s="410"/>
      <c r="BJ55" s="410"/>
      <c r="BK55" s="410"/>
      <c r="BL55" s="410"/>
      <c r="BM55" s="410"/>
      <c r="BN55" s="410"/>
      <c r="BO55" s="410"/>
      <c r="BP55" s="410"/>
      <c r="BQ55" s="410"/>
      <c r="BR55" s="410"/>
      <c r="BS55" s="410"/>
      <c r="BT55" s="410"/>
      <c r="BU55" s="410"/>
      <c r="BV55" s="410"/>
    </row>
    <row r="56" spans="1:74" ht="54" customHeight="1" x14ac:dyDescent="0.65">
      <c r="A56" s="5"/>
      <c r="B56" s="50" t="s">
        <v>319</v>
      </c>
      <c r="C56" s="54" t="s">
        <v>320</v>
      </c>
      <c r="D56" s="212" t="s">
        <v>298</v>
      </c>
      <c r="E56" s="54" t="s">
        <v>321</v>
      </c>
      <c r="F56" s="54" t="s">
        <v>322</v>
      </c>
      <c r="G56" s="212" t="s">
        <v>298</v>
      </c>
      <c r="H56" s="54" t="s">
        <v>323</v>
      </c>
      <c r="I56" s="212" t="s">
        <v>298</v>
      </c>
      <c r="J56" s="54" t="s">
        <v>324</v>
      </c>
      <c r="K56" s="212" t="s">
        <v>298</v>
      </c>
      <c r="L56" s="54" t="s">
        <v>325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410"/>
      <c r="AW56" s="410"/>
      <c r="AX56" s="410"/>
      <c r="AY56" s="410"/>
      <c r="AZ56" s="410"/>
      <c r="BA56" s="410"/>
      <c r="BB56" s="410"/>
      <c r="BC56" s="410"/>
      <c r="BD56" s="410"/>
      <c r="BE56" s="410"/>
      <c r="BF56" s="410"/>
      <c r="BG56" s="410"/>
      <c r="BH56" s="410"/>
      <c r="BI56" s="410"/>
      <c r="BJ56" s="410"/>
      <c r="BK56" s="410"/>
      <c r="BL56" s="410"/>
      <c r="BM56" s="410"/>
      <c r="BN56" s="410"/>
      <c r="BO56" s="410"/>
      <c r="BP56" s="410"/>
      <c r="BQ56" s="410"/>
      <c r="BR56" s="410"/>
      <c r="BS56" s="410"/>
      <c r="BT56" s="410"/>
      <c r="BU56" s="410"/>
      <c r="BV56" s="410"/>
    </row>
    <row r="57" spans="1:74" ht="15" customHeight="1" x14ac:dyDescent="0.65">
      <c r="A57" s="5"/>
      <c r="B57" s="170" t="s">
        <v>304</v>
      </c>
      <c r="C57" s="183">
        <v>1.95E-4</v>
      </c>
      <c r="D57" s="214">
        <v>13885</v>
      </c>
      <c r="E57" s="177">
        <f>SUM(E13*C57*D57)</f>
        <v>0</v>
      </c>
      <c r="F57" s="175">
        <f>SUM(F13*C57*D57)</f>
        <v>0</v>
      </c>
      <c r="G57" s="52">
        <f>G36</f>
        <v>0</v>
      </c>
      <c r="H57" s="178">
        <f>SUM(G13*C57*G57)</f>
        <v>0</v>
      </c>
      <c r="I57" s="52">
        <f>I36</f>
        <v>0</v>
      </c>
      <c r="J57" s="179">
        <f>SUM(H13*C57*I57)</f>
        <v>0</v>
      </c>
      <c r="K57" s="52">
        <f>K36</f>
        <v>0</v>
      </c>
      <c r="L57" s="179">
        <f>SUM(I13*C57*K57)</f>
        <v>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410"/>
      <c r="AW57" s="410"/>
      <c r="AX57" s="410"/>
      <c r="AY57" s="410"/>
      <c r="AZ57" s="410"/>
      <c r="BA57" s="410"/>
      <c r="BB57" s="410"/>
      <c r="BC57" s="410"/>
      <c r="BD57" s="410"/>
      <c r="BE57" s="410"/>
      <c r="BF57" s="410"/>
      <c r="BG57" s="410"/>
      <c r="BH57" s="410"/>
      <c r="BI57" s="410"/>
      <c r="BJ57" s="410"/>
      <c r="BK57" s="410"/>
      <c r="BL57" s="410"/>
      <c r="BM57" s="410"/>
      <c r="BN57" s="410"/>
      <c r="BO57" s="410"/>
      <c r="BP57" s="410"/>
      <c r="BQ57" s="410"/>
      <c r="BR57" s="410"/>
      <c r="BS57" s="410"/>
      <c r="BT57" s="410"/>
      <c r="BU57" s="410"/>
      <c r="BV57" s="410"/>
    </row>
    <row r="58" spans="1:74" ht="14.7" customHeight="1" x14ac:dyDescent="0.65">
      <c r="A58" s="5"/>
      <c r="B58" s="170" t="s">
        <v>305</v>
      </c>
      <c r="C58" s="183">
        <v>1.6699999999999999E-4</v>
      </c>
      <c r="D58" s="214">
        <v>13885</v>
      </c>
      <c r="E58" s="177">
        <f>SUM(E14*C58*D58)</f>
        <v>0</v>
      </c>
      <c r="F58" s="175">
        <f>SUM(F14*C58*D58)</f>
        <v>0</v>
      </c>
      <c r="G58" s="52">
        <f>G37</f>
        <v>0</v>
      </c>
      <c r="H58" s="180">
        <f>SUM(G14*C58*G58)</f>
        <v>0</v>
      </c>
      <c r="I58" s="52">
        <f>I37</f>
        <v>0</v>
      </c>
      <c r="J58" s="177">
        <f>SUM(H14*C58*I58)</f>
        <v>0</v>
      </c>
      <c r="K58" s="52">
        <f>K37</f>
        <v>0</v>
      </c>
      <c r="L58" s="177">
        <f>SUM(I14*C58*K58)</f>
        <v>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410"/>
      <c r="AW58" s="410"/>
      <c r="AX58" s="410"/>
      <c r="AY58" s="410"/>
      <c r="AZ58" s="410"/>
      <c r="BA58" s="410"/>
      <c r="BB58" s="410"/>
      <c r="BC58" s="410"/>
      <c r="BD58" s="410"/>
      <c r="BE58" s="410"/>
      <c r="BF58" s="410"/>
      <c r="BG58" s="410"/>
      <c r="BH58" s="410"/>
      <c r="BI58" s="410"/>
      <c r="BJ58" s="410"/>
      <c r="BK58" s="410"/>
      <c r="BL58" s="410"/>
      <c r="BM58" s="410"/>
      <c r="BN58" s="410"/>
      <c r="BO58" s="410"/>
      <c r="BP58" s="410"/>
      <c r="BQ58" s="410"/>
      <c r="BR58" s="410"/>
      <c r="BS58" s="410"/>
      <c r="BT58" s="410"/>
      <c r="BU58" s="410"/>
      <c r="BV58" s="410"/>
    </row>
    <row r="59" spans="1:74" ht="14.7" customHeight="1" x14ac:dyDescent="0.65">
      <c r="A59" s="5"/>
      <c r="B59" s="171" t="s">
        <v>306</v>
      </c>
      <c r="C59" s="183">
        <v>1.4760000000000001E-4</v>
      </c>
      <c r="D59" s="214">
        <v>13885</v>
      </c>
      <c r="E59" s="177">
        <f t="shared" ref="E59" si="10">SUM(E15*C59*D59)</f>
        <v>0</v>
      </c>
      <c r="F59" s="175">
        <f>SUM(F15*C59*D59)</f>
        <v>0</v>
      </c>
      <c r="G59" s="52">
        <f t="shared" ref="G59:G64" si="11">G38</f>
        <v>0</v>
      </c>
      <c r="H59" s="178">
        <f t="shared" ref="H59" si="12">SUM(G15*C59*G59)</f>
        <v>0</v>
      </c>
      <c r="I59" s="52">
        <f t="shared" ref="I59:I72" si="13">I38</f>
        <v>0</v>
      </c>
      <c r="J59" s="179">
        <f t="shared" ref="J59" si="14">SUM(H15*C59*I59)</f>
        <v>0</v>
      </c>
      <c r="K59" s="52">
        <f t="shared" ref="K59:K72" si="15">K38</f>
        <v>0</v>
      </c>
      <c r="L59" s="179">
        <f t="shared" ref="L59" si="16">SUM(I15*C59*K59)</f>
        <v>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346"/>
      <c r="BG59" s="346"/>
      <c r="BH59" s="346"/>
      <c r="BI59" s="346"/>
      <c r="BJ59" s="346"/>
      <c r="BK59" s="346"/>
      <c r="BL59" s="346"/>
      <c r="BM59" s="346"/>
      <c r="BN59" s="346"/>
      <c r="BO59" s="346"/>
      <c r="BP59" s="346"/>
      <c r="BQ59" s="346"/>
      <c r="BR59" s="346"/>
      <c r="BS59" s="346"/>
      <c r="BT59" s="346"/>
      <c r="BU59" s="346"/>
      <c r="BV59" s="346"/>
    </row>
    <row r="60" spans="1:74" ht="14.7" customHeight="1" x14ac:dyDescent="0.65">
      <c r="A60" s="5"/>
      <c r="B60" s="171" t="s">
        <v>307</v>
      </c>
      <c r="C60" s="183">
        <v>1.7899999999999999E-4</v>
      </c>
      <c r="D60" s="214">
        <v>13885</v>
      </c>
      <c r="E60" s="177">
        <f t="shared" ref="E60" si="17">SUM(E16*C60*D60)</f>
        <v>0</v>
      </c>
      <c r="F60" s="175">
        <f t="shared" ref="F60:F64" si="18">SUM(F16*C60*D60)</f>
        <v>0</v>
      </c>
      <c r="G60" s="52">
        <f t="shared" si="11"/>
        <v>0</v>
      </c>
      <c r="H60" s="180">
        <f t="shared" ref="H60" si="19">SUM(G16*C60*G60)</f>
        <v>0</v>
      </c>
      <c r="I60" s="52">
        <f t="shared" si="13"/>
        <v>0</v>
      </c>
      <c r="J60" s="177">
        <f t="shared" ref="J60" si="20">SUM(H16*C60*I60)</f>
        <v>0</v>
      </c>
      <c r="K60" s="52">
        <f t="shared" si="15"/>
        <v>0</v>
      </c>
      <c r="L60" s="177">
        <f t="shared" ref="L60" si="21">SUM(I16*C60*K60)</f>
        <v>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346"/>
      <c r="AW60" s="346"/>
      <c r="AX60" s="346"/>
      <c r="AY60" s="346"/>
      <c r="AZ60" s="346"/>
      <c r="BA60" s="346"/>
      <c r="BB60" s="346"/>
      <c r="BC60" s="346"/>
      <c r="BD60" s="346"/>
      <c r="BE60" s="346"/>
      <c r="BF60" s="346"/>
      <c r="BG60" s="346"/>
      <c r="BH60" s="346"/>
      <c r="BI60" s="346"/>
      <c r="BJ60" s="346"/>
      <c r="BK60" s="346"/>
      <c r="BL60" s="346"/>
      <c r="BM60" s="346"/>
      <c r="BN60" s="346"/>
      <c r="BO60" s="346"/>
      <c r="BP60" s="346"/>
      <c r="BQ60" s="346"/>
      <c r="BR60" s="346"/>
      <c r="BS60" s="346"/>
      <c r="BT60" s="346"/>
      <c r="BU60" s="346"/>
      <c r="BV60" s="346"/>
    </row>
    <row r="61" spans="1:74" ht="14.7" customHeight="1" x14ac:dyDescent="0.65">
      <c r="A61" s="5"/>
      <c r="B61" s="171" t="s">
        <v>308</v>
      </c>
      <c r="C61" s="183">
        <v>0</v>
      </c>
      <c r="D61" s="214">
        <v>13885</v>
      </c>
      <c r="E61" s="177">
        <f t="shared" ref="E61" si="22">SUM(E17*C61*D61)</f>
        <v>0</v>
      </c>
      <c r="F61" s="175">
        <f t="shared" si="18"/>
        <v>0</v>
      </c>
      <c r="G61" s="52">
        <f t="shared" si="11"/>
        <v>0</v>
      </c>
      <c r="H61" s="178">
        <f t="shared" ref="H61" si="23">SUM(G17*C61*G61)</f>
        <v>0</v>
      </c>
      <c r="I61" s="52">
        <f t="shared" si="13"/>
        <v>0</v>
      </c>
      <c r="J61" s="179">
        <f t="shared" ref="J61" si="24">SUM(H17*C61*I61)</f>
        <v>0</v>
      </c>
      <c r="K61" s="52">
        <f t="shared" si="15"/>
        <v>0</v>
      </c>
      <c r="L61" s="179">
        <f t="shared" ref="L61" si="25">SUM(I17*C61*K61)</f>
        <v>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  <c r="BF61" s="346"/>
      <c r="BG61" s="346"/>
      <c r="BH61" s="346"/>
      <c r="BI61" s="346"/>
      <c r="BJ61" s="346"/>
      <c r="BK61" s="346"/>
      <c r="BL61" s="346"/>
      <c r="BM61" s="346"/>
      <c r="BN61" s="346"/>
      <c r="BO61" s="346"/>
      <c r="BP61" s="346"/>
      <c r="BQ61" s="346"/>
      <c r="BR61" s="346"/>
      <c r="BS61" s="346"/>
      <c r="BT61" s="346"/>
      <c r="BU61" s="346"/>
      <c r="BV61" s="346"/>
    </row>
    <row r="62" spans="1:74" ht="14.7" customHeight="1" x14ac:dyDescent="0.65">
      <c r="A62" s="5"/>
      <c r="B62" s="171" t="s">
        <v>309</v>
      </c>
      <c r="C62" s="183">
        <v>0</v>
      </c>
      <c r="D62" s="214">
        <v>13885</v>
      </c>
      <c r="E62" s="177">
        <f t="shared" ref="E62" si="26">SUM(E18*C62*D62)</f>
        <v>0</v>
      </c>
      <c r="F62" s="175">
        <f t="shared" si="18"/>
        <v>0</v>
      </c>
      <c r="G62" s="52">
        <f t="shared" si="11"/>
        <v>0</v>
      </c>
      <c r="H62" s="180">
        <f t="shared" ref="H62" si="27">SUM(G18*C62*G62)</f>
        <v>0</v>
      </c>
      <c r="I62" s="52">
        <f t="shared" si="13"/>
        <v>0</v>
      </c>
      <c r="J62" s="177">
        <f t="shared" ref="J62" si="28">SUM(H18*C62*I62)</f>
        <v>0</v>
      </c>
      <c r="K62" s="52">
        <f t="shared" si="15"/>
        <v>0</v>
      </c>
      <c r="L62" s="177">
        <f t="shared" ref="L62" si="29">SUM(I18*C62*K62)</f>
        <v>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346"/>
      <c r="AW62" s="346"/>
      <c r="AX62" s="346"/>
      <c r="AY62" s="346"/>
      <c r="AZ62" s="346"/>
      <c r="BA62" s="346"/>
      <c r="BB62" s="346"/>
      <c r="BC62" s="346"/>
      <c r="BD62" s="346"/>
      <c r="BE62" s="346"/>
      <c r="BF62" s="346"/>
      <c r="BG62" s="346"/>
      <c r="BH62" s="346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  <c r="BS62" s="346"/>
      <c r="BT62" s="346"/>
      <c r="BU62" s="346"/>
      <c r="BV62" s="346"/>
    </row>
    <row r="63" spans="1:74" ht="14.7" customHeight="1" x14ac:dyDescent="0.65">
      <c r="A63" s="5"/>
      <c r="B63" s="171" t="s">
        <v>326</v>
      </c>
      <c r="C63" s="334">
        <v>1.4999999999999999E-4</v>
      </c>
      <c r="D63" s="214">
        <v>13885</v>
      </c>
      <c r="E63" s="177">
        <f>SUM(E19*C63*D63)</f>
        <v>0</v>
      </c>
      <c r="F63" s="175">
        <f t="shared" si="18"/>
        <v>0</v>
      </c>
      <c r="G63" s="52">
        <f t="shared" si="11"/>
        <v>0</v>
      </c>
      <c r="H63" s="178">
        <f t="shared" ref="H63" si="30">SUM(G19*C63*G63)</f>
        <v>0</v>
      </c>
      <c r="I63" s="52">
        <f t="shared" si="13"/>
        <v>0</v>
      </c>
      <c r="J63" s="179">
        <f t="shared" ref="J63" si="31">SUM(H19*C63*I63)</f>
        <v>0</v>
      </c>
      <c r="K63" s="52">
        <f t="shared" si="15"/>
        <v>0</v>
      </c>
      <c r="L63" s="179">
        <f t="shared" ref="L63" si="32">SUM(I19*C63*K63)</f>
        <v>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346"/>
      <c r="AW63" s="346"/>
      <c r="AX63" s="346"/>
      <c r="AY63" s="346"/>
      <c r="AZ63" s="346"/>
      <c r="BA63" s="346"/>
      <c r="BB63" s="346"/>
      <c r="BC63" s="346"/>
      <c r="BD63" s="346"/>
      <c r="BE63" s="346"/>
      <c r="BF63" s="346"/>
      <c r="BG63" s="346"/>
      <c r="BH63" s="346"/>
      <c r="BI63" s="346"/>
      <c r="BJ63" s="346"/>
      <c r="BK63" s="346"/>
      <c r="BL63" s="346"/>
      <c r="BM63" s="346"/>
      <c r="BN63" s="346"/>
      <c r="BO63" s="346"/>
      <c r="BP63" s="346"/>
      <c r="BQ63" s="346"/>
      <c r="BR63" s="346"/>
      <c r="BS63" s="346"/>
      <c r="BT63" s="346"/>
      <c r="BU63" s="346"/>
      <c r="BV63" s="346"/>
    </row>
    <row r="64" spans="1:74" ht="14.7" customHeight="1" x14ac:dyDescent="0.65">
      <c r="A64" s="5"/>
      <c r="B64" s="171" t="s">
        <v>311</v>
      </c>
      <c r="C64" s="183">
        <v>1.56E-4</v>
      </c>
      <c r="D64" s="214">
        <v>13885</v>
      </c>
      <c r="E64" s="177">
        <f>SUM(E20*C64*D64)</f>
        <v>0</v>
      </c>
      <c r="F64" s="175">
        <f t="shared" si="18"/>
        <v>0</v>
      </c>
      <c r="G64" s="52">
        <f t="shared" si="11"/>
        <v>0</v>
      </c>
      <c r="H64" s="180">
        <f t="shared" ref="H64" si="33">SUM(G20*C64*G64)</f>
        <v>0</v>
      </c>
      <c r="I64" s="52">
        <f t="shared" si="13"/>
        <v>0</v>
      </c>
      <c r="J64" s="177">
        <f t="shared" ref="J64" si="34">SUM(H20*C64*I64)</f>
        <v>0</v>
      </c>
      <c r="K64" s="52">
        <f t="shared" si="15"/>
        <v>0</v>
      </c>
      <c r="L64" s="177">
        <f>SUM(I20*C64*K64)</f>
        <v>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10"/>
      <c r="AW64" s="410"/>
      <c r="AX64" s="410"/>
      <c r="AY64" s="410"/>
      <c r="AZ64" s="410"/>
      <c r="BA64" s="410"/>
      <c r="BB64" s="410"/>
      <c r="BC64" s="410"/>
      <c r="BD64" s="410"/>
      <c r="BE64" s="410"/>
      <c r="BF64" s="410"/>
      <c r="BG64" s="410"/>
      <c r="BH64" s="410"/>
      <c r="BI64" s="410"/>
      <c r="BJ64" s="410"/>
      <c r="BK64" s="410"/>
      <c r="BL64" s="410"/>
      <c r="BM64" s="410"/>
      <c r="BN64" s="410"/>
      <c r="BO64" s="410"/>
      <c r="BP64" s="410"/>
      <c r="BQ64" s="410"/>
      <c r="BR64" s="410"/>
      <c r="BS64" s="410"/>
      <c r="BT64" s="410"/>
      <c r="BU64" s="410"/>
      <c r="BV64" s="410"/>
    </row>
    <row r="65" spans="1:74" ht="14.7" customHeight="1" x14ac:dyDescent="0.65">
      <c r="A65" s="5"/>
      <c r="B65" s="171" t="s">
        <v>312</v>
      </c>
      <c r="C65" s="183">
        <v>1.407E-3</v>
      </c>
      <c r="D65" s="214">
        <v>80000</v>
      </c>
      <c r="E65" s="177">
        <f>SUM(E22*C65*D65)</f>
        <v>0</v>
      </c>
      <c r="F65" s="175">
        <f>SUM(F22*C65*D65)</f>
        <v>0</v>
      </c>
      <c r="G65" s="52">
        <f>G44</f>
        <v>0</v>
      </c>
      <c r="H65" s="180">
        <f>SUM(G22*C65*G65)</f>
        <v>0</v>
      </c>
      <c r="I65" s="52">
        <f t="shared" si="13"/>
        <v>0</v>
      </c>
      <c r="J65" s="177">
        <f>SUM(H22*C65*I65)</f>
        <v>0</v>
      </c>
      <c r="K65" s="52">
        <f t="shared" si="15"/>
        <v>0</v>
      </c>
      <c r="L65" s="177">
        <f>SUM(I22*C65*K65)</f>
        <v>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346"/>
      <c r="AW65" s="346"/>
      <c r="AX65" s="346"/>
      <c r="AY65" s="346"/>
      <c r="AZ65" s="346"/>
      <c r="BA65" s="346"/>
      <c r="BB65" s="346"/>
      <c r="BC65" s="346"/>
      <c r="BD65" s="346"/>
      <c r="BE65" s="346"/>
      <c r="BF65" s="346"/>
      <c r="BG65" s="346"/>
      <c r="BH65" s="346"/>
      <c r="BI65" s="346"/>
      <c r="BJ65" s="346"/>
      <c r="BK65" s="346"/>
      <c r="BL65" s="346"/>
      <c r="BM65" s="346"/>
      <c r="BN65" s="346"/>
      <c r="BO65" s="346"/>
      <c r="BP65" s="346"/>
      <c r="BQ65" s="346"/>
      <c r="BR65" s="346"/>
      <c r="BS65" s="346"/>
      <c r="BT65" s="346"/>
      <c r="BU65" s="346"/>
      <c r="BV65" s="346"/>
    </row>
    <row r="66" spans="1:74" ht="14.7" customHeight="1" x14ac:dyDescent="0.65">
      <c r="A66" s="5"/>
      <c r="B66" s="171" t="s">
        <v>313</v>
      </c>
      <c r="C66" s="183">
        <v>1.3366000000000001E-3</v>
      </c>
      <c r="D66" s="214">
        <v>80000</v>
      </c>
      <c r="E66" s="177">
        <f t="shared" ref="E66:E71" si="35">SUM(E23*C66*D66)</f>
        <v>0</v>
      </c>
      <c r="F66" s="175">
        <f>SUM(F23*C66*D66)</f>
        <v>0</v>
      </c>
      <c r="G66" s="52">
        <f t="shared" ref="G66:G71" si="36">G45</f>
        <v>0</v>
      </c>
      <c r="H66" s="180">
        <f>SUM(G23*C66*G66)</f>
        <v>0</v>
      </c>
      <c r="I66" s="52">
        <f t="shared" si="13"/>
        <v>0</v>
      </c>
      <c r="J66" s="177">
        <f>SUM(H23*C66*I66)</f>
        <v>0</v>
      </c>
      <c r="K66" s="52">
        <f t="shared" si="15"/>
        <v>0</v>
      </c>
      <c r="L66" s="177">
        <f>SUM(I23*C66*K66)</f>
        <v>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346"/>
      <c r="AW66" s="346"/>
      <c r="AX66" s="346"/>
      <c r="AY66" s="346"/>
      <c r="AZ66" s="346"/>
      <c r="BA66" s="346"/>
      <c r="BB66" s="346"/>
      <c r="BC66" s="346"/>
      <c r="BD66" s="346"/>
      <c r="BE66" s="346"/>
      <c r="BF66" s="346"/>
      <c r="BG66" s="346"/>
      <c r="BH66" s="346"/>
      <c r="BI66" s="346"/>
      <c r="BJ66" s="346"/>
      <c r="BK66" s="346"/>
      <c r="BL66" s="346"/>
      <c r="BM66" s="346"/>
      <c r="BN66" s="346"/>
      <c r="BO66" s="346"/>
      <c r="BP66" s="346"/>
      <c r="BQ66" s="346"/>
      <c r="BR66" s="346"/>
      <c r="BS66" s="346"/>
      <c r="BT66" s="346"/>
      <c r="BU66" s="346"/>
      <c r="BV66" s="346"/>
    </row>
    <row r="67" spans="1:74" ht="14.7" customHeight="1" x14ac:dyDescent="0.65">
      <c r="A67" s="5"/>
      <c r="B67" s="171" t="s">
        <v>314</v>
      </c>
      <c r="C67" s="183">
        <v>1.0308100000000001E-3</v>
      </c>
      <c r="D67" s="214">
        <v>80000</v>
      </c>
      <c r="E67" s="177">
        <f t="shared" si="35"/>
        <v>0</v>
      </c>
      <c r="F67" s="175">
        <f t="shared" ref="F67:F71" si="37">SUM(F24*C67*D67)</f>
        <v>0</v>
      </c>
      <c r="G67" s="52">
        <f t="shared" si="36"/>
        <v>0</v>
      </c>
      <c r="H67" s="180">
        <f t="shared" ref="H67:H71" si="38">SUM(G24*C67*G67)</f>
        <v>0</v>
      </c>
      <c r="I67" s="52">
        <f t="shared" si="13"/>
        <v>0</v>
      </c>
      <c r="J67" s="177">
        <f t="shared" ref="J67:J71" si="39">SUM(H24*C67*I67)</f>
        <v>0</v>
      </c>
      <c r="K67" s="52">
        <f t="shared" si="15"/>
        <v>0</v>
      </c>
      <c r="L67" s="177">
        <f t="shared" ref="L67:L71" si="40">SUM(I24*C67*K67)</f>
        <v>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346"/>
      <c r="AW67" s="346"/>
      <c r="AX67" s="346"/>
      <c r="AY67" s="346"/>
      <c r="AZ67" s="346"/>
      <c r="BA67" s="346"/>
      <c r="BB67" s="346"/>
      <c r="BC67" s="346"/>
      <c r="BD67" s="346"/>
      <c r="BE67" s="346"/>
      <c r="BF67" s="346"/>
      <c r="BG67" s="346"/>
      <c r="BH67" s="346"/>
      <c r="BI67" s="346"/>
      <c r="BJ67" s="346"/>
      <c r="BK67" s="346"/>
      <c r="BL67" s="346"/>
      <c r="BM67" s="346"/>
      <c r="BN67" s="346"/>
      <c r="BO67" s="346"/>
      <c r="BP67" s="346"/>
      <c r="BQ67" s="346"/>
      <c r="BR67" s="346"/>
      <c r="BS67" s="346"/>
      <c r="BT67" s="346"/>
      <c r="BU67" s="346"/>
      <c r="BV67" s="346"/>
    </row>
    <row r="68" spans="1:74" ht="14.7" customHeight="1" x14ac:dyDescent="0.65">
      <c r="A68" s="5"/>
      <c r="B68" s="171" t="s">
        <v>315</v>
      </c>
      <c r="C68" s="183">
        <v>0</v>
      </c>
      <c r="D68" s="214">
        <v>80000</v>
      </c>
      <c r="E68" s="177">
        <f t="shared" si="35"/>
        <v>0</v>
      </c>
      <c r="F68" s="175">
        <f t="shared" si="37"/>
        <v>0</v>
      </c>
      <c r="G68" s="52">
        <f t="shared" si="36"/>
        <v>0</v>
      </c>
      <c r="H68" s="180">
        <f t="shared" si="38"/>
        <v>0</v>
      </c>
      <c r="I68" s="52">
        <f t="shared" si="13"/>
        <v>0</v>
      </c>
      <c r="J68" s="177">
        <f t="shared" si="39"/>
        <v>0</v>
      </c>
      <c r="K68" s="52">
        <f t="shared" si="15"/>
        <v>0</v>
      </c>
      <c r="L68" s="177">
        <f t="shared" si="40"/>
        <v>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346"/>
      <c r="AW68" s="346"/>
      <c r="AX68" s="346"/>
      <c r="AY68" s="346"/>
      <c r="AZ68" s="346"/>
      <c r="BA68" s="346"/>
      <c r="BB68" s="346"/>
      <c r="BC68" s="346"/>
      <c r="BD68" s="346"/>
      <c r="BE68" s="346"/>
      <c r="BF68" s="346"/>
      <c r="BG68" s="346"/>
      <c r="BH68" s="346"/>
      <c r="BI68" s="346"/>
      <c r="BJ68" s="346"/>
      <c r="BK68" s="346"/>
      <c r="BL68" s="346"/>
      <c r="BM68" s="346"/>
      <c r="BN68" s="346"/>
      <c r="BO68" s="346"/>
      <c r="BP68" s="346"/>
      <c r="BQ68" s="346"/>
      <c r="BR68" s="346"/>
      <c r="BS68" s="346"/>
      <c r="BT68" s="346"/>
      <c r="BU68" s="346"/>
      <c r="BV68" s="346"/>
    </row>
    <row r="69" spans="1:74" ht="14.7" customHeight="1" x14ac:dyDescent="0.65">
      <c r="A69" s="5"/>
      <c r="B69" s="171" t="s">
        <v>316</v>
      </c>
      <c r="C69" s="183">
        <v>0</v>
      </c>
      <c r="D69" s="214">
        <v>80000</v>
      </c>
      <c r="E69" s="177">
        <f t="shared" si="35"/>
        <v>0</v>
      </c>
      <c r="F69" s="175">
        <f t="shared" si="37"/>
        <v>0</v>
      </c>
      <c r="G69" s="52">
        <f t="shared" si="36"/>
        <v>0</v>
      </c>
      <c r="H69" s="180">
        <f t="shared" si="38"/>
        <v>0</v>
      </c>
      <c r="I69" s="52">
        <f t="shared" si="13"/>
        <v>0</v>
      </c>
      <c r="J69" s="177">
        <f t="shared" si="39"/>
        <v>0</v>
      </c>
      <c r="K69" s="52">
        <f t="shared" si="15"/>
        <v>0</v>
      </c>
      <c r="L69" s="177">
        <f t="shared" si="40"/>
        <v>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346"/>
      <c r="AW69" s="346"/>
      <c r="AX69" s="346"/>
      <c r="AY69" s="346"/>
      <c r="AZ69" s="346"/>
      <c r="BA69" s="346"/>
      <c r="BB69" s="346"/>
      <c r="BC69" s="346"/>
      <c r="BD69" s="346"/>
      <c r="BE69" s="346"/>
      <c r="BF69" s="346"/>
      <c r="BG69" s="346"/>
      <c r="BH69" s="346"/>
      <c r="BI69" s="346"/>
      <c r="BJ69" s="346"/>
      <c r="BK69" s="346"/>
      <c r="BL69" s="346"/>
      <c r="BM69" s="346"/>
      <c r="BN69" s="346"/>
      <c r="BO69" s="346"/>
      <c r="BP69" s="346"/>
      <c r="BQ69" s="346"/>
      <c r="BR69" s="346"/>
      <c r="BS69" s="346"/>
      <c r="BT69" s="346"/>
      <c r="BU69" s="346"/>
      <c r="BV69" s="346"/>
    </row>
    <row r="70" spans="1:74" ht="14.7" customHeight="1" x14ac:dyDescent="0.65">
      <c r="A70" s="5"/>
      <c r="B70" s="171" t="s">
        <v>317</v>
      </c>
      <c r="C70" s="183">
        <v>1.2290000000000001E-3</v>
      </c>
      <c r="D70" s="214">
        <v>80000</v>
      </c>
      <c r="E70" s="177">
        <f t="shared" si="35"/>
        <v>0</v>
      </c>
      <c r="F70" s="175">
        <f t="shared" si="37"/>
        <v>0</v>
      </c>
      <c r="G70" s="52">
        <f t="shared" si="36"/>
        <v>0</v>
      </c>
      <c r="H70" s="180">
        <f t="shared" si="38"/>
        <v>0</v>
      </c>
      <c r="I70" s="52">
        <f t="shared" si="13"/>
        <v>0</v>
      </c>
      <c r="J70" s="177">
        <f t="shared" si="39"/>
        <v>0</v>
      </c>
      <c r="K70" s="52">
        <f t="shared" si="15"/>
        <v>0</v>
      </c>
      <c r="L70" s="177">
        <f t="shared" si="40"/>
        <v>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346"/>
      <c r="AW70" s="346"/>
      <c r="AX70" s="346"/>
      <c r="AY70" s="346"/>
      <c r="AZ70" s="346"/>
      <c r="BA70" s="346"/>
      <c r="BB70" s="346"/>
      <c r="BC70" s="346"/>
      <c r="BD70" s="346"/>
      <c r="BE70" s="346"/>
      <c r="BF70" s="346"/>
      <c r="BG70" s="346"/>
      <c r="BH70" s="346"/>
      <c r="BI70" s="346"/>
      <c r="BJ70" s="346"/>
      <c r="BK70" s="346"/>
      <c r="BL70" s="346"/>
      <c r="BM70" s="346"/>
      <c r="BN70" s="346"/>
      <c r="BO70" s="346"/>
      <c r="BP70" s="346"/>
      <c r="BQ70" s="346"/>
      <c r="BR70" s="346"/>
      <c r="BS70" s="346"/>
      <c r="BT70" s="346"/>
      <c r="BU70" s="346"/>
      <c r="BV70" s="346"/>
    </row>
    <row r="71" spans="1:74" ht="14.7" customHeight="1" x14ac:dyDescent="0.65">
      <c r="A71" s="5"/>
      <c r="B71" s="171" t="s">
        <v>318</v>
      </c>
      <c r="C71" s="183">
        <v>1.0889999999999999E-3</v>
      </c>
      <c r="D71" s="214">
        <v>80000</v>
      </c>
      <c r="E71" s="177">
        <f t="shared" si="35"/>
        <v>0</v>
      </c>
      <c r="F71" s="175">
        <f t="shared" si="37"/>
        <v>0</v>
      </c>
      <c r="G71" s="52">
        <f t="shared" si="36"/>
        <v>0</v>
      </c>
      <c r="H71" s="180">
        <f t="shared" si="38"/>
        <v>0</v>
      </c>
      <c r="I71" s="52">
        <f t="shared" si="13"/>
        <v>0</v>
      </c>
      <c r="J71" s="177">
        <f t="shared" si="39"/>
        <v>0</v>
      </c>
      <c r="K71" s="52">
        <f t="shared" si="15"/>
        <v>0</v>
      </c>
      <c r="L71" s="177">
        <f t="shared" si="40"/>
        <v>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346"/>
      <c r="AW71" s="346"/>
      <c r="AX71" s="346"/>
      <c r="AY71" s="346"/>
      <c r="AZ71" s="346"/>
      <c r="BA71" s="346"/>
      <c r="BB71" s="346"/>
      <c r="BC71" s="346"/>
      <c r="BD71" s="346"/>
      <c r="BE71" s="346"/>
      <c r="BF71" s="346"/>
      <c r="BG71" s="346"/>
      <c r="BH71" s="346"/>
      <c r="BI71" s="346"/>
      <c r="BJ71" s="346"/>
      <c r="BK71" s="346"/>
      <c r="BL71" s="346"/>
      <c r="BM71" s="346"/>
      <c r="BN71" s="346"/>
      <c r="BO71" s="346"/>
      <c r="BP71" s="346"/>
      <c r="BQ71" s="346"/>
      <c r="BR71" s="346"/>
      <c r="BS71" s="346"/>
      <c r="BT71" s="346"/>
      <c r="BU71" s="346"/>
      <c r="BV71" s="346"/>
    </row>
    <row r="72" spans="1:74" ht="14.7" customHeight="1" x14ac:dyDescent="0.65">
      <c r="A72" s="5"/>
      <c r="B72" s="171" t="s">
        <v>294</v>
      </c>
      <c r="C72" s="334">
        <v>9.2999999999999997E-5</v>
      </c>
      <c r="D72" s="214">
        <v>3500</v>
      </c>
      <c r="E72" s="177">
        <f>SUM(E30*C72*D72)</f>
        <v>0</v>
      </c>
      <c r="F72" s="175">
        <f>SUM(F30*C72*D72)</f>
        <v>0</v>
      </c>
      <c r="G72" s="52">
        <f>G51</f>
        <v>0</v>
      </c>
      <c r="H72" s="181">
        <f>SUM(G30*C72*G72)</f>
        <v>0</v>
      </c>
      <c r="I72" s="52">
        <f t="shared" si="13"/>
        <v>0</v>
      </c>
      <c r="J72" s="182">
        <f>SUM(H30*C72*I72)</f>
        <v>0</v>
      </c>
      <c r="K72" s="52">
        <f t="shared" si="15"/>
        <v>0</v>
      </c>
      <c r="L72" s="182">
        <f>SUM(I30*C72*K72)</f>
        <v>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410"/>
      <c r="AW72" s="410"/>
      <c r="AX72" s="410"/>
      <c r="AY72" s="410"/>
      <c r="AZ72" s="410"/>
      <c r="BA72" s="410"/>
      <c r="BB72" s="410"/>
      <c r="BC72" s="410"/>
      <c r="BD72" s="410"/>
      <c r="BE72" s="410"/>
      <c r="BF72" s="410"/>
      <c r="BG72" s="410"/>
      <c r="BH72" s="410"/>
      <c r="BI72" s="410"/>
      <c r="BJ72" s="410"/>
      <c r="BK72" s="410"/>
      <c r="BL72" s="410"/>
      <c r="BM72" s="410"/>
      <c r="BN72" s="410"/>
      <c r="BO72" s="410"/>
      <c r="BP72" s="410"/>
      <c r="BQ72" s="410"/>
      <c r="BR72" s="410"/>
      <c r="BS72" s="410"/>
      <c r="BT72" s="410"/>
      <c r="BU72" s="410"/>
      <c r="BV72" s="410"/>
    </row>
    <row r="73" spans="1:74" s="167" customFormat="1" ht="14.7" customHeight="1" x14ac:dyDescent="0.3">
      <c r="A73" s="12"/>
      <c r="B73" s="164" t="s">
        <v>176</v>
      </c>
      <c r="C73" s="165"/>
      <c r="D73" s="165"/>
      <c r="E73" s="166">
        <f>SUM(E57:E72)</f>
        <v>0</v>
      </c>
      <c r="F73" s="166">
        <f>SUM(F57:F72)</f>
        <v>0</v>
      </c>
      <c r="G73" s="5"/>
      <c r="H73" s="166">
        <f>SUM(H57:H72)</f>
        <v>0</v>
      </c>
      <c r="I73" s="5"/>
      <c r="J73" s="166">
        <f>SUM(J57:J72)</f>
        <v>0</v>
      </c>
      <c r="K73" s="5"/>
      <c r="L73" s="166">
        <f>SUM(L57:L72)</f>
        <v>0</v>
      </c>
      <c r="M73" s="5"/>
      <c r="N73" s="5"/>
      <c r="O73" s="5"/>
      <c r="P73" s="5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418"/>
      <c r="AW73" s="418"/>
      <c r="AX73" s="418"/>
      <c r="AY73" s="418"/>
      <c r="AZ73" s="418"/>
      <c r="BA73" s="418"/>
      <c r="BB73" s="418"/>
      <c r="BC73" s="418"/>
      <c r="BD73" s="418"/>
      <c r="BE73" s="418"/>
      <c r="BF73" s="418"/>
      <c r="BG73" s="418"/>
      <c r="BH73" s="418"/>
      <c r="BI73" s="418"/>
      <c r="BJ73" s="418"/>
      <c r="BK73" s="418"/>
      <c r="BL73" s="418"/>
      <c r="BM73" s="418"/>
      <c r="BN73" s="418"/>
      <c r="BO73" s="418"/>
      <c r="BP73" s="418"/>
      <c r="BQ73" s="418"/>
      <c r="BR73" s="418"/>
      <c r="BS73" s="418"/>
      <c r="BT73" s="418"/>
      <c r="BU73" s="418"/>
      <c r="BV73" s="418"/>
    </row>
    <row r="74" spans="1:74" ht="20.25" customHeight="1" x14ac:dyDescent="0.65">
      <c r="A74" s="5"/>
      <c r="B74" s="5" t="s">
        <v>327</v>
      </c>
      <c r="C74" s="5"/>
      <c r="D74" s="256" t="s">
        <v>328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410"/>
      <c r="AW74" s="410"/>
      <c r="AX74" s="410"/>
      <c r="AY74" s="410"/>
      <c r="AZ74" s="410"/>
      <c r="BA74" s="410"/>
      <c r="BB74" s="410"/>
      <c r="BC74" s="410"/>
      <c r="BD74" s="410"/>
      <c r="BE74" s="410"/>
      <c r="BF74" s="410"/>
      <c r="BG74" s="410"/>
      <c r="BH74" s="410"/>
      <c r="BI74" s="410"/>
      <c r="BJ74" s="410"/>
      <c r="BK74" s="410"/>
      <c r="BL74" s="410"/>
      <c r="BM74" s="410"/>
      <c r="BN74" s="410"/>
      <c r="BO74" s="410"/>
      <c r="BP74" s="410"/>
      <c r="BQ74" s="410"/>
      <c r="BR74" s="410"/>
      <c r="BS74" s="410"/>
      <c r="BT74" s="410"/>
      <c r="BU74" s="410"/>
      <c r="BV74" s="410"/>
    </row>
    <row r="75" spans="1:74" ht="19.5" customHeight="1" x14ac:dyDescent="0.65">
      <c r="A75" s="5"/>
      <c r="B75" s="5"/>
      <c r="C75" s="5"/>
      <c r="D75" s="43" t="s">
        <v>329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410"/>
      <c r="AW75" s="410"/>
      <c r="AX75" s="410"/>
      <c r="AY75" s="410"/>
      <c r="AZ75" s="410"/>
      <c r="BA75" s="410"/>
      <c r="BB75" s="410"/>
      <c r="BC75" s="410"/>
      <c r="BD75" s="410"/>
      <c r="BE75" s="410"/>
      <c r="BF75" s="410"/>
      <c r="BG75" s="410"/>
      <c r="BH75" s="410"/>
      <c r="BI75" s="410"/>
      <c r="BJ75" s="410"/>
      <c r="BK75" s="410"/>
      <c r="BL75" s="410"/>
      <c r="BM75" s="410"/>
      <c r="BN75" s="410"/>
      <c r="BO75" s="410"/>
      <c r="BP75" s="410"/>
      <c r="BQ75" s="410"/>
      <c r="BR75" s="410"/>
      <c r="BS75" s="410"/>
      <c r="BT75" s="410"/>
      <c r="BU75" s="410"/>
      <c r="BV75" s="410"/>
    </row>
    <row r="76" spans="1:74" ht="16.2" customHeight="1" x14ac:dyDescent="0.65">
      <c r="A76" s="5"/>
      <c r="B76" s="5"/>
      <c r="C76" s="5"/>
      <c r="D76" s="43" t="s">
        <v>330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410"/>
      <c r="AW76" s="410"/>
      <c r="AX76" s="410"/>
      <c r="AY76" s="410"/>
      <c r="AZ76" s="410"/>
      <c r="BA76" s="410"/>
      <c r="BB76" s="410"/>
      <c r="BC76" s="410"/>
      <c r="BD76" s="410"/>
      <c r="BE76" s="410"/>
      <c r="BF76" s="410"/>
      <c r="BG76" s="410"/>
      <c r="BH76" s="410"/>
      <c r="BI76" s="410"/>
      <c r="BJ76" s="410"/>
      <c r="BK76" s="410"/>
      <c r="BL76" s="410"/>
      <c r="BM76" s="410"/>
      <c r="BN76" s="410"/>
      <c r="BO76" s="410"/>
      <c r="BP76" s="410"/>
      <c r="BQ76" s="410"/>
      <c r="BR76" s="410"/>
      <c r="BS76" s="410"/>
      <c r="BT76" s="410"/>
      <c r="BU76" s="410"/>
      <c r="BV76" s="410"/>
    </row>
    <row r="77" spans="1:74" ht="18.75" customHeight="1" x14ac:dyDescent="0.65">
      <c r="A77" s="5"/>
      <c r="B77" s="5" t="s">
        <v>331</v>
      </c>
      <c r="C77" s="5"/>
      <c r="D77" s="43" t="s">
        <v>332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410"/>
      <c r="AW77" s="410"/>
      <c r="AX77" s="410"/>
      <c r="AY77" s="410"/>
      <c r="AZ77" s="410"/>
      <c r="BA77" s="410"/>
      <c r="BB77" s="410"/>
      <c r="BC77" s="410"/>
      <c r="BD77" s="410"/>
      <c r="BE77" s="410"/>
      <c r="BF77" s="410"/>
      <c r="BG77" s="410"/>
      <c r="BH77" s="410"/>
      <c r="BI77" s="410"/>
      <c r="BJ77" s="410"/>
      <c r="BK77" s="410"/>
      <c r="BL77" s="410"/>
      <c r="BM77" s="410"/>
      <c r="BN77" s="410"/>
      <c r="BO77" s="410"/>
      <c r="BP77" s="410"/>
      <c r="BQ77" s="410"/>
      <c r="BR77" s="410"/>
      <c r="BS77" s="410"/>
      <c r="BT77" s="410"/>
      <c r="BU77" s="410"/>
      <c r="BV77" s="410"/>
    </row>
    <row r="78" spans="1:74" ht="14.7" customHeight="1" x14ac:dyDescent="0.65">
      <c r="A78" s="5"/>
      <c r="B78" s="5"/>
      <c r="C78" s="5"/>
      <c r="D78" s="43" t="s">
        <v>333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410"/>
      <c r="AW78" s="410"/>
      <c r="AX78" s="410"/>
      <c r="AY78" s="410"/>
      <c r="AZ78" s="410"/>
      <c r="BA78" s="410"/>
      <c r="BB78" s="410"/>
      <c r="BC78" s="410"/>
      <c r="BD78" s="410"/>
      <c r="BE78" s="410"/>
      <c r="BF78" s="410"/>
      <c r="BG78" s="410"/>
      <c r="BH78" s="410"/>
      <c r="BI78" s="410"/>
      <c r="BJ78" s="410"/>
      <c r="BK78" s="410"/>
      <c r="BL78" s="410"/>
      <c r="BM78" s="410"/>
      <c r="BN78" s="410"/>
      <c r="BO78" s="410"/>
      <c r="BP78" s="410"/>
      <c r="BQ78" s="410"/>
      <c r="BR78" s="410"/>
      <c r="BS78" s="410"/>
      <c r="BT78" s="410"/>
      <c r="BU78" s="410"/>
      <c r="BV78" s="410"/>
    </row>
    <row r="79" spans="1:74" ht="14.7" customHeight="1" x14ac:dyDescent="0.65">
      <c r="A79" s="5"/>
      <c r="B79" s="5"/>
      <c r="C79" s="5" t="s">
        <v>334</v>
      </c>
      <c r="D79" s="256" t="s">
        <v>335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410"/>
      <c r="AW79" s="410"/>
      <c r="AX79" s="410"/>
      <c r="AY79" s="410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</row>
    <row r="80" spans="1:74" ht="14.7" customHeight="1" x14ac:dyDescent="0.65">
      <c r="A80" s="5"/>
      <c r="B80" s="5"/>
      <c r="C80" s="5" t="s">
        <v>334</v>
      </c>
      <c r="D80" s="256" t="s">
        <v>336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410"/>
      <c r="AW80" s="410"/>
      <c r="AX80" s="410"/>
      <c r="AY80" s="410"/>
      <c r="AZ80" s="410"/>
      <c r="BA80" s="410"/>
      <c r="BB80" s="410"/>
      <c r="BC80" s="410"/>
      <c r="BD80" s="410"/>
      <c r="BE80" s="410"/>
      <c r="BF80" s="410"/>
      <c r="BG80" s="410"/>
      <c r="BH80" s="410"/>
      <c r="BI80" s="410"/>
      <c r="BJ80" s="410"/>
      <c r="BK80" s="410"/>
      <c r="BL80" s="410"/>
      <c r="BM80" s="410"/>
      <c r="BN80" s="410"/>
      <c r="BO80" s="410"/>
      <c r="BP80" s="410"/>
      <c r="BQ80" s="410"/>
      <c r="BR80" s="410"/>
      <c r="BS80" s="410"/>
      <c r="BT80" s="410"/>
      <c r="BU80" s="410"/>
      <c r="BV80" s="410"/>
    </row>
    <row r="81" spans="1:74" ht="14.7" customHeight="1" x14ac:dyDescent="0.6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410"/>
      <c r="AW81" s="410"/>
      <c r="AX81" s="410"/>
      <c r="AY81" s="410"/>
      <c r="AZ81" s="410"/>
      <c r="BA81" s="410"/>
      <c r="BB81" s="410"/>
      <c r="BC81" s="410"/>
      <c r="BD81" s="410"/>
      <c r="BE81" s="410"/>
      <c r="BF81" s="410"/>
      <c r="BG81" s="410"/>
      <c r="BH81" s="410"/>
      <c r="BI81" s="410"/>
      <c r="BJ81" s="410"/>
      <c r="BK81" s="410"/>
      <c r="BL81" s="410"/>
      <c r="BM81" s="410"/>
      <c r="BN81" s="410"/>
      <c r="BO81" s="410"/>
      <c r="BP81" s="410"/>
      <c r="BQ81" s="410"/>
      <c r="BR81" s="410"/>
      <c r="BS81" s="410"/>
      <c r="BT81" s="410"/>
      <c r="BU81" s="410"/>
      <c r="BV81" s="410"/>
    </row>
    <row r="82" spans="1:74" ht="14.7" customHeight="1" x14ac:dyDescent="0.6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410"/>
      <c r="AW82" s="410"/>
      <c r="AX82" s="410"/>
      <c r="AY82" s="410"/>
      <c r="AZ82" s="410"/>
      <c r="BA82" s="410"/>
      <c r="BB82" s="410"/>
      <c r="BC82" s="410"/>
      <c r="BD82" s="410"/>
      <c r="BE82" s="410"/>
      <c r="BF82" s="410"/>
      <c r="BG82" s="410"/>
      <c r="BH82" s="410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</row>
    <row r="83" spans="1:74" ht="31.95" customHeight="1" x14ac:dyDescent="0.6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410"/>
      <c r="AW83" s="410"/>
      <c r="AX83" s="410"/>
      <c r="AY83" s="410"/>
      <c r="AZ83" s="410"/>
      <c r="BA83" s="410"/>
      <c r="BB83" s="410"/>
      <c r="BC83" s="410"/>
      <c r="BD83" s="410"/>
      <c r="BE83" s="410"/>
      <c r="BF83" s="410"/>
      <c r="BG83" s="410"/>
      <c r="BH83" s="410"/>
      <c r="BI83" s="410"/>
      <c r="BJ83" s="410"/>
      <c r="BK83" s="410"/>
      <c r="BL83" s="410"/>
      <c r="BM83" s="410"/>
      <c r="BN83" s="410"/>
      <c r="BO83" s="410"/>
      <c r="BP83" s="410"/>
      <c r="BQ83" s="410"/>
      <c r="BR83" s="410"/>
      <c r="BS83" s="410"/>
      <c r="BT83" s="410"/>
      <c r="BU83" s="410"/>
      <c r="BV83" s="410"/>
    </row>
    <row r="84" spans="1:74" ht="14.7" customHeight="1" x14ac:dyDescent="0.6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410"/>
      <c r="AW84" s="410"/>
      <c r="AX84" s="410"/>
      <c r="AY84" s="410"/>
      <c r="AZ84" s="410"/>
      <c r="BA84" s="410"/>
      <c r="BB84" s="410"/>
      <c r="BC84" s="410"/>
      <c r="BD84" s="410"/>
      <c r="BE84" s="410"/>
      <c r="BF84" s="410"/>
      <c r="BG84" s="410"/>
      <c r="BH84" s="410"/>
      <c r="BI84" s="410"/>
      <c r="BJ84" s="410"/>
      <c r="BK84" s="410"/>
      <c r="BL84" s="410"/>
      <c r="BM84" s="410"/>
      <c r="BN84" s="410"/>
      <c r="BO84" s="410"/>
      <c r="BP84" s="410"/>
      <c r="BQ84" s="410"/>
      <c r="BR84" s="410"/>
      <c r="BS84" s="410"/>
      <c r="BT84" s="410"/>
      <c r="BU84" s="410"/>
      <c r="BV84" s="410"/>
    </row>
    <row r="85" spans="1:74" ht="15" customHeight="1" x14ac:dyDescent="0.6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410"/>
      <c r="AW85" s="410"/>
      <c r="AX85" s="410"/>
      <c r="AY85" s="410"/>
      <c r="AZ85" s="410"/>
      <c r="BA85" s="410"/>
      <c r="BB85" s="410"/>
      <c r="BC85" s="410"/>
      <c r="BD85" s="410"/>
      <c r="BE85" s="410"/>
      <c r="BF85" s="410"/>
      <c r="BG85" s="410"/>
      <c r="BH85" s="410"/>
      <c r="BI85" s="410"/>
      <c r="BJ85" s="410"/>
      <c r="BK85" s="410"/>
      <c r="BL85" s="410"/>
      <c r="BM85" s="410"/>
      <c r="BN85" s="410"/>
      <c r="BO85" s="410"/>
      <c r="BP85" s="410"/>
      <c r="BQ85" s="410"/>
      <c r="BR85" s="410"/>
      <c r="BS85" s="410"/>
      <c r="BT85" s="410"/>
      <c r="BU85" s="410"/>
      <c r="BV85" s="410"/>
    </row>
    <row r="86" spans="1:74" ht="15.75" customHeight="1" x14ac:dyDescent="0.6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410"/>
      <c r="AW86" s="410"/>
      <c r="AX86" s="410"/>
      <c r="AY86" s="410"/>
      <c r="AZ86" s="410"/>
      <c r="BA86" s="410"/>
      <c r="BB86" s="410"/>
      <c r="BC86" s="410"/>
      <c r="BD86" s="410"/>
      <c r="BE86" s="410"/>
      <c r="BF86" s="410"/>
      <c r="BG86" s="410"/>
      <c r="BH86" s="410"/>
      <c r="BI86" s="410"/>
      <c r="BJ86" s="410"/>
      <c r="BK86" s="410"/>
      <c r="BL86" s="410"/>
      <c r="BM86" s="410"/>
      <c r="BN86" s="410"/>
      <c r="BO86" s="410"/>
      <c r="BP86" s="410"/>
      <c r="BQ86" s="410"/>
      <c r="BR86" s="410"/>
      <c r="BS86" s="410"/>
      <c r="BT86" s="410"/>
      <c r="BU86" s="410"/>
      <c r="BV86" s="410"/>
    </row>
    <row r="87" spans="1:74" ht="15" customHeight="1" x14ac:dyDescent="0.6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410"/>
      <c r="AW87" s="410"/>
      <c r="AX87" s="410"/>
      <c r="AY87" s="410"/>
      <c r="AZ87" s="410"/>
      <c r="BA87" s="410"/>
      <c r="BB87" s="410"/>
      <c r="BC87" s="410"/>
      <c r="BD87" s="410"/>
      <c r="BE87" s="410"/>
      <c r="BF87" s="410"/>
      <c r="BG87" s="410"/>
      <c r="BH87" s="410"/>
      <c r="BI87" s="410"/>
      <c r="BJ87" s="410"/>
      <c r="BK87" s="410"/>
      <c r="BL87" s="410"/>
      <c r="BM87" s="410"/>
      <c r="BN87" s="410"/>
      <c r="BO87" s="410"/>
      <c r="BP87" s="410"/>
      <c r="BQ87" s="410"/>
      <c r="BR87" s="410"/>
      <c r="BS87" s="410"/>
      <c r="BT87" s="410"/>
      <c r="BU87" s="410"/>
      <c r="BV87" s="410"/>
    </row>
    <row r="88" spans="1:74" ht="49.2" customHeight="1" x14ac:dyDescent="0.6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410"/>
      <c r="AW88" s="410"/>
      <c r="AX88" s="410"/>
      <c r="AY88" s="410"/>
      <c r="AZ88" s="410"/>
      <c r="BA88" s="410"/>
      <c r="BB88" s="410"/>
      <c r="BC88" s="410"/>
      <c r="BD88" s="410"/>
      <c r="BE88" s="410"/>
      <c r="BF88" s="410"/>
      <c r="BG88" s="410"/>
      <c r="BH88" s="410"/>
      <c r="BI88" s="410"/>
      <c r="BJ88" s="410"/>
      <c r="BK88" s="410"/>
      <c r="BL88" s="410"/>
      <c r="BM88" s="410"/>
      <c r="BN88" s="410"/>
      <c r="BO88" s="410"/>
      <c r="BP88" s="410"/>
      <c r="BQ88" s="410"/>
      <c r="BR88" s="410"/>
      <c r="BS88" s="410"/>
      <c r="BT88" s="410"/>
      <c r="BU88" s="410"/>
      <c r="BV88" s="410"/>
    </row>
    <row r="89" spans="1:74" ht="15" customHeight="1" x14ac:dyDescent="0.6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410"/>
      <c r="AW89" s="410"/>
      <c r="AX89" s="410"/>
      <c r="AY89" s="410"/>
      <c r="AZ89" s="410"/>
      <c r="BA89" s="410"/>
      <c r="BB89" s="410"/>
      <c r="BC89" s="410"/>
      <c r="BD89" s="410"/>
      <c r="BE89" s="410"/>
      <c r="BF89" s="410"/>
      <c r="BG89" s="410"/>
      <c r="BH89" s="410"/>
      <c r="BI89" s="410"/>
      <c r="BJ89" s="410"/>
      <c r="BK89" s="410"/>
      <c r="BL89" s="410"/>
      <c r="BM89" s="410"/>
      <c r="BN89" s="410"/>
      <c r="BO89" s="410"/>
      <c r="BP89" s="410"/>
      <c r="BQ89" s="410"/>
      <c r="BR89" s="410"/>
      <c r="BS89" s="410"/>
      <c r="BT89" s="410"/>
      <c r="BU89" s="410"/>
      <c r="BV89" s="410"/>
    </row>
    <row r="90" spans="1:74" ht="15" customHeight="1" x14ac:dyDescent="0.6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410"/>
      <c r="AW90" s="410"/>
      <c r="AX90" s="410"/>
      <c r="AY90" s="410"/>
      <c r="AZ90" s="410"/>
      <c r="BA90" s="410"/>
      <c r="BB90" s="410"/>
      <c r="BC90" s="410"/>
      <c r="BD90" s="410"/>
      <c r="BE90" s="410"/>
      <c r="BF90" s="410"/>
      <c r="BG90" s="410"/>
      <c r="BH90" s="410"/>
      <c r="BI90" s="410"/>
      <c r="BJ90" s="410"/>
      <c r="BK90" s="410"/>
      <c r="BL90" s="410"/>
      <c r="BM90" s="410"/>
      <c r="BN90" s="410"/>
      <c r="BO90" s="410"/>
      <c r="BP90" s="410"/>
      <c r="BQ90" s="410"/>
      <c r="BR90" s="410"/>
      <c r="BS90" s="410"/>
      <c r="BT90" s="410"/>
      <c r="BU90" s="410"/>
      <c r="BV90" s="410"/>
    </row>
    <row r="91" spans="1:74" ht="15" customHeight="1" x14ac:dyDescent="0.6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410"/>
      <c r="AW91" s="410"/>
      <c r="AX91" s="410"/>
      <c r="AY91" s="410"/>
      <c r="AZ91" s="410"/>
      <c r="BA91" s="410"/>
      <c r="BB91" s="410"/>
      <c r="BC91" s="410"/>
      <c r="BD91" s="410"/>
      <c r="BE91" s="410"/>
      <c r="BF91" s="410"/>
      <c r="BG91" s="410"/>
      <c r="BH91" s="410"/>
      <c r="BI91" s="410"/>
      <c r="BJ91" s="410"/>
      <c r="BK91" s="410"/>
      <c r="BL91" s="410"/>
      <c r="BM91" s="410"/>
      <c r="BN91" s="410"/>
      <c r="BO91" s="410"/>
      <c r="BP91" s="410"/>
      <c r="BQ91" s="410"/>
      <c r="BR91" s="410"/>
      <c r="BS91" s="410"/>
      <c r="BT91" s="410"/>
      <c r="BU91" s="410"/>
      <c r="BV91" s="410"/>
    </row>
    <row r="92" spans="1:74" ht="15" customHeight="1" x14ac:dyDescent="0.6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410"/>
      <c r="AW92" s="410"/>
      <c r="AX92" s="410"/>
      <c r="AY92" s="410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</row>
    <row r="93" spans="1:74" ht="15" customHeight="1" x14ac:dyDescent="0.6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410"/>
      <c r="AW93" s="410"/>
      <c r="AX93" s="410"/>
      <c r="AY93" s="410"/>
      <c r="AZ93" s="410"/>
      <c r="BA93" s="410"/>
      <c r="BB93" s="410"/>
      <c r="BC93" s="410"/>
      <c r="BD93" s="410"/>
      <c r="BE93" s="410"/>
      <c r="BF93" s="410"/>
      <c r="BG93" s="410"/>
      <c r="BH93" s="410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0"/>
      <c r="BT93" s="410"/>
      <c r="BU93" s="410"/>
      <c r="BV93" s="410"/>
    </row>
    <row r="94" spans="1:74" ht="15" customHeight="1" x14ac:dyDescent="0.6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410"/>
      <c r="AW94" s="410"/>
      <c r="AX94" s="410"/>
      <c r="AY94" s="410"/>
      <c r="AZ94" s="410"/>
      <c r="BA94" s="410"/>
      <c r="BB94" s="410"/>
      <c r="BC94" s="410"/>
      <c r="BD94" s="410"/>
      <c r="BE94" s="410"/>
      <c r="BF94" s="410"/>
      <c r="BG94" s="410"/>
      <c r="BH94" s="410"/>
      <c r="BI94" s="410"/>
      <c r="BJ94" s="410"/>
      <c r="BK94" s="410"/>
      <c r="BL94" s="410"/>
      <c r="BM94" s="410"/>
      <c r="BN94" s="410"/>
      <c r="BO94" s="410"/>
      <c r="BP94" s="410"/>
      <c r="BQ94" s="410"/>
      <c r="BR94" s="410"/>
      <c r="BS94" s="410"/>
      <c r="BT94" s="410"/>
      <c r="BU94" s="410"/>
      <c r="BV94" s="410"/>
    </row>
    <row r="95" spans="1:74" ht="43.8" x14ac:dyDescent="0.6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410"/>
      <c r="AW95" s="410"/>
      <c r="AX95" s="410"/>
      <c r="AY95" s="410"/>
      <c r="AZ95" s="410"/>
      <c r="BA95" s="410"/>
      <c r="BB95" s="410"/>
      <c r="BC95" s="410"/>
      <c r="BD95" s="410"/>
      <c r="BE95" s="410"/>
      <c r="BF95" s="410"/>
      <c r="BG95" s="410"/>
      <c r="BH95" s="410"/>
      <c r="BI95" s="410"/>
      <c r="BJ95" s="410"/>
      <c r="BK95" s="410"/>
      <c r="BL95" s="410"/>
      <c r="BM95" s="410"/>
      <c r="BN95" s="410"/>
      <c r="BO95" s="410"/>
      <c r="BP95" s="410"/>
      <c r="BQ95" s="410"/>
      <c r="BR95" s="410"/>
      <c r="BS95" s="410"/>
      <c r="BT95" s="410"/>
      <c r="BU95" s="410"/>
      <c r="BV95" s="410"/>
    </row>
    <row r="96" spans="1:74" ht="43.8" x14ac:dyDescent="0.6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410"/>
      <c r="AW96" s="410"/>
      <c r="AX96" s="410"/>
      <c r="AY96" s="410"/>
      <c r="AZ96" s="410"/>
      <c r="BA96" s="410"/>
      <c r="BB96" s="410"/>
      <c r="BC96" s="410"/>
      <c r="BD96" s="410"/>
      <c r="BE96" s="410"/>
      <c r="BF96" s="410"/>
      <c r="BG96" s="410"/>
      <c r="BH96" s="410"/>
      <c r="BI96" s="410"/>
      <c r="BJ96" s="410"/>
      <c r="BK96" s="410"/>
      <c r="BL96" s="410"/>
      <c r="BM96" s="410"/>
      <c r="BN96" s="410"/>
      <c r="BO96" s="410"/>
      <c r="BP96" s="410"/>
      <c r="BQ96" s="410"/>
      <c r="BR96" s="410"/>
      <c r="BS96" s="410"/>
      <c r="BT96" s="410"/>
      <c r="BU96" s="410"/>
      <c r="BV96" s="410"/>
    </row>
    <row r="97" spans="1:74" ht="14.7" customHeight="1" x14ac:dyDescent="0.6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410"/>
      <c r="AW97" s="410"/>
      <c r="AX97" s="410"/>
      <c r="AY97" s="410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</row>
    <row r="98" spans="1:74" ht="14.7" customHeight="1" x14ac:dyDescent="0.6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410"/>
      <c r="AW98" s="410"/>
      <c r="AX98" s="410"/>
      <c r="AY98" s="410"/>
      <c r="AZ98" s="410"/>
      <c r="BA98" s="410"/>
      <c r="BB98" s="410"/>
      <c r="BC98" s="410"/>
      <c r="BD98" s="410"/>
      <c r="BE98" s="410"/>
      <c r="BF98" s="410"/>
      <c r="BG98" s="410"/>
      <c r="BH98" s="410"/>
      <c r="BI98" s="410"/>
      <c r="BJ98" s="410"/>
      <c r="BK98" s="410"/>
      <c r="BL98" s="410"/>
      <c r="BM98" s="410"/>
      <c r="BN98" s="410"/>
      <c r="BO98" s="410"/>
      <c r="BP98" s="410"/>
      <c r="BQ98" s="410"/>
      <c r="BR98" s="410"/>
      <c r="BS98" s="410"/>
      <c r="BT98" s="410"/>
      <c r="BU98" s="410"/>
      <c r="BV98" s="410"/>
    </row>
    <row r="99" spans="1:74" ht="18" customHeight="1" x14ac:dyDescent="0.6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410"/>
      <c r="AW99" s="410"/>
      <c r="AX99" s="410"/>
      <c r="AY99" s="410"/>
      <c r="AZ99" s="410"/>
      <c r="BA99" s="410"/>
      <c r="BB99" s="410"/>
      <c r="BC99" s="410"/>
      <c r="BD99" s="410"/>
      <c r="BE99" s="410"/>
      <c r="BF99" s="410"/>
      <c r="BG99" s="410"/>
      <c r="BH99" s="410"/>
      <c r="BI99" s="410"/>
      <c r="BJ99" s="410"/>
      <c r="BK99" s="410"/>
      <c r="BL99" s="410"/>
      <c r="BM99" s="410"/>
      <c r="BN99" s="410"/>
      <c r="BO99" s="410"/>
      <c r="BP99" s="410"/>
      <c r="BQ99" s="410"/>
      <c r="BR99" s="410"/>
      <c r="BS99" s="410"/>
      <c r="BT99" s="410"/>
      <c r="BU99" s="410"/>
      <c r="BV99" s="410"/>
    </row>
    <row r="100" spans="1:74" ht="25.2" customHeight="1" x14ac:dyDescent="0.6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410"/>
      <c r="AW100" s="410"/>
      <c r="AX100" s="410"/>
      <c r="AY100" s="410"/>
      <c r="AZ100" s="410"/>
      <c r="BA100" s="410"/>
      <c r="BB100" s="410"/>
      <c r="BC100" s="410"/>
      <c r="BD100" s="410"/>
      <c r="BE100" s="410"/>
      <c r="BF100" s="410"/>
      <c r="BG100" s="410"/>
      <c r="BH100" s="410"/>
      <c r="BI100" s="410"/>
      <c r="BJ100" s="410"/>
      <c r="BK100" s="410"/>
      <c r="BL100" s="410"/>
      <c r="BM100" s="410"/>
      <c r="BN100" s="410"/>
      <c r="BO100" s="410"/>
      <c r="BP100" s="410"/>
      <c r="BQ100" s="410"/>
      <c r="BR100" s="410"/>
      <c r="BS100" s="410"/>
      <c r="BT100" s="410"/>
      <c r="BU100" s="410"/>
      <c r="BV100" s="410"/>
    </row>
    <row r="101" spans="1:74" ht="17.7" customHeight="1" x14ac:dyDescent="0.6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410"/>
      <c r="AW101" s="410"/>
      <c r="AX101" s="410"/>
      <c r="AY101" s="410"/>
      <c r="AZ101" s="410"/>
      <c r="BA101" s="410"/>
      <c r="BB101" s="410"/>
      <c r="BC101" s="410"/>
      <c r="BD101" s="410"/>
      <c r="BE101" s="410"/>
      <c r="BF101" s="410"/>
      <c r="BG101" s="410"/>
      <c r="BH101" s="410"/>
      <c r="BI101" s="410"/>
      <c r="BJ101" s="410"/>
      <c r="BK101" s="410"/>
      <c r="BL101" s="410"/>
      <c r="BM101" s="410"/>
      <c r="BN101" s="410"/>
      <c r="BO101" s="410"/>
      <c r="BP101" s="410"/>
      <c r="BQ101" s="410"/>
      <c r="BR101" s="410"/>
      <c r="BS101" s="410"/>
      <c r="BT101" s="410"/>
      <c r="BU101" s="410"/>
      <c r="BV101" s="410"/>
    </row>
    <row r="102" spans="1:74" ht="26.7" customHeight="1" x14ac:dyDescent="0.6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410"/>
      <c r="AW102" s="410"/>
      <c r="AX102" s="410"/>
      <c r="AY102" s="410"/>
      <c r="AZ102" s="410"/>
      <c r="BA102" s="410"/>
      <c r="BB102" s="410"/>
      <c r="BC102" s="410"/>
      <c r="BD102" s="410"/>
      <c r="BE102" s="410"/>
      <c r="BF102" s="410"/>
      <c r="BG102" s="410"/>
      <c r="BH102" s="410"/>
      <c r="BI102" s="410"/>
      <c r="BJ102" s="410"/>
      <c r="BK102" s="410"/>
      <c r="BL102" s="410"/>
      <c r="BM102" s="410"/>
      <c r="BN102" s="410"/>
      <c r="BO102" s="410"/>
      <c r="BP102" s="410"/>
      <c r="BQ102" s="410"/>
      <c r="BR102" s="410"/>
      <c r="BS102" s="410"/>
      <c r="BT102" s="410"/>
      <c r="BU102" s="410"/>
      <c r="BV102" s="410"/>
    </row>
    <row r="103" spans="1:74" ht="43.8" x14ac:dyDescent="0.6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410"/>
      <c r="AW103" s="410"/>
      <c r="AX103" s="410"/>
      <c r="AY103" s="410"/>
      <c r="AZ103" s="410"/>
      <c r="BA103" s="410"/>
      <c r="BB103" s="410"/>
      <c r="BC103" s="410"/>
      <c r="BD103" s="410"/>
      <c r="BE103" s="410"/>
      <c r="BF103" s="410"/>
      <c r="BG103" s="410"/>
      <c r="BH103" s="410"/>
      <c r="BI103" s="410"/>
      <c r="BJ103" s="410"/>
      <c r="BK103" s="410"/>
      <c r="BL103" s="410"/>
      <c r="BM103" s="410"/>
      <c r="BN103" s="410"/>
      <c r="BO103" s="410"/>
      <c r="BP103" s="410"/>
      <c r="BQ103" s="410"/>
      <c r="BR103" s="410"/>
      <c r="BS103" s="410"/>
      <c r="BT103" s="410"/>
      <c r="BU103" s="410"/>
      <c r="BV103" s="410"/>
    </row>
    <row r="104" spans="1:74" ht="43.8" x14ac:dyDescent="0.6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410"/>
      <c r="AW104" s="410"/>
      <c r="AX104" s="410"/>
      <c r="AY104" s="410"/>
      <c r="AZ104" s="410"/>
      <c r="BA104" s="410"/>
      <c r="BB104" s="410"/>
      <c r="BC104" s="410"/>
      <c r="BD104" s="410"/>
      <c r="BE104" s="410"/>
      <c r="BF104" s="410"/>
      <c r="BG104" s="410"/>
      <c r="BH104" s="410"/>
      <c r="BI104" s="410"/>
      <c r="BJ104" s="410"/>
      <c r="BK104" s="410"/>
      <c r="BL104" s="410"/>
      <c r="BM104" s="410"/>
      <c r="BN104" s="410"/>
      <c r="BO104" s="410"/>
      <c r="BP104" s="410"/>
      <c r="BQ104" s="410"/>
      <c r="BR104" s="410"/>
      <c r="BS104" s="410"/>
      <c r="BT104" s="410"/>
      <c r="BU104" s="410"/>
      <c r="BV104" s="410"/>
    </row>
    <row r="105" spans="1:74" ht="43.8" x14ac:dyDescent="0.6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410"/>
      <c r="AW105" s="410"/>
      <c r="AX105" s="410"/>
      <c r="AY105" s="410"/>
      <c r="AZ105" s="410"/>
      <c r="BA105" s="410"/>
      <c r="BB105" s="410"/>
      <c r="BC105" s="410"/>
      <c r="BD105" s="410"/>
      <c r="BE105" s="410"/>
      <c r="BF105" s="410"/>
      <c r="BG105" s="410"/>
      <c r="BH105" s="410"/>
      <c r="BI105" s="410"/>
      <c r="BJ105" s="410"/>
      <c r="BK105" s="410"/>
      <c r="BL105" s="410"/>
      <c r="BM105" s="410"/>
      <c r="BN105" s="410"/>
      <c r="BO105" s="410"/>
      <c r="BP105" s="410"/>
      <c r="BQ105" s="410"/>
      <c r="BR105" s="410"/>
      <c r="BS105" s="410"/>
      <c r="BT105" s="410"/>
      <c r="BU105" s="410"/>
      <c r="BV105" s="410"/>
    </row>
    <row r="106" spans="1:74" ht="43.8" x14ac:dyDescent="0.6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410"/>
      <c r="AW106" s="410"/>
      <c r="AX106" s="410"/>
      <c r="AY106" s="410"/>
      <c r="AZ106" s="410"/>
      <c r="BA106" s="410"/>
      <c r="BB106" s="410"/>
      <c r="BC106" s="410"/>
      <c r="BD106" s="410"/>
      <c r="BE106" s="410"/>
      <c r="BF106" s="410"/>
      <c r="BG106" s="410"/>
      <c r="BH106" s="410"/>
      <c r="BI106" s="410"/>
      <c r="BJ106" s="410"/>
      <c r="BK106" s="410"/>
      <c r="BL106" s="410"/>
      <c r="BM106" s="410"/>
      <c r="BN106" s="410"/>
      <c r="BO106" s="410"/>
      <c r="BP106" s="410"/>
      <c r="BQ106" s="410"/>
      <c r="BR106" s="410"/>
      <c r="BS106" s="410"/>
      <c r="BT106" s="410"/>
      <c r="BU106" s="410"/>
      <c r="BV106" s="410"/>
    </row>
    <row r="107" spans="1:74" ht="43.8" x14ac:dyDescent="0.6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410"/>
      <c r="AW107" s="410"/>
      <c r="AX107" s="410"/>
      <c r="AY107" s="410"/>
      <c r="AZ107" s="410"/>
      <c r="BA107" s="410"/>
      <c r="BB107" s="410"/>
      <c r="BC107" s="410"/>
      <c r="BD107" s="410"/>
      <c r="BE107" s="410"/>
      <c r="BF107" s="410"/>
      <c r="BG107" s="410"/>
      <c r="BH107" s="410"/>
      <c r="BI107" s="410"/>
      <c r="BJ107" s="410"/>
      <c r="BK107" s="410"/>
      <c r="BL107" s="410"/>
      <c r="BM107" s="410"/>
      <c r="BN107" s="410"/>
      <c r="BO107" s="410"/>
      <c r="BP107" s="410"/>
      <c r="BQ107" s="410"/>
      <c r="BR107" s="410"/>
      <c r="BS107" s="410"/>
      <c r="BT107" s="410"/>
      <c r="BU107" s="410"/>
      <c r="BV107" s="410"/>
    </row>
    <row r="108" spans="1:74" ht="43.8" x14ac:dyDescent="0.6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410"/>
      <c r="AW108" s="410"/>
      <c r="AX108" s="410"/>
      <c r="AY108" s="410"/>
      <c r="AZ108" s="410"/>
      <c r="BA108" s="410"/>
      <c r="BB108" s="410"/>
      <c r="BC108" s="410"/>
      <c r="BD108" s="410"/>
      <c r="BE108" s="410"/>
      <c r="BF108" s="410"/>
      <c r="BG108" s="410"/>
      <c r="BH108" s="410"/>
      <c r="BI108" s="410"/>
      <c r="BJ108" s="410"/>
      <c r="BK108" s="410"/>
      <c r="BL108" s="410"/>
      <c r="BM108" s="410"/>
      <c r="BN108" s="410"/>
      <c r="BO108" s="410"/>
      <c r="BP108" s="410"/>
      <c r="BQ108" s="410"/>
      <c r="BR108" s="410"/>
      <c r="BS108" s="410"/>
      <c r="BT108" s="410"/>
      <c r="BU108" s="410"/>
      <c r="BV108" s="410"/>
    </row>
    <row r="109" spans="1:74" ht="43.8" x14ac:dyDescent="0.6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410"/>
      <c r="AW109" s="410"/>
      <c r="AX109" s="410"/>
      <c r="AY109" s="410"/>
      <c r="AZ109" s="410"/>
      <c r="BA109" s="410"/>
      <c r="BB109" s="410"/>
      <c r="BC109" s="410"/>
      <c r="BD109" s="410"/>
      <c r="BE109" s="410"/>
      <c r="BF109" s="410"/>
      <c r="BG109" s="410"/>
      <c r="BH109" s="410"/>
      <c r="BI109" s="410"/>
      <c r="BJ109" s="410"/>
      <c r="BK109" s="410"/>
      <c r="BL109" s="410"/>
      <c r="BM109" s="410"/>
      <c r="BN109" s="410"/>
      <c r="BO109" s="410"/>
      <c r="BP109" s="410"/>
      <c r="BQ109" s="410"/>
      <c r="BR109" s="410"/>
      <c r="BS109" s="410"/>
      <c r="BT109" s="410"/>
      <c r="BU109" s="410"/>
      <c r="BV109" s="410"/>
    </row>
    <row r="110" spans="1:74" ht="43.8" x14ac:dyDescent="0.6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410"/>
      <c r="AW110" s="410"/>
      <c r="AX110" s="410"/>
      <c r="AY110" s="410"/>
      <c r="AZ110" s="410"/>
      <c r="BA110" s="410"/>
      <c r="BB110" s="410"/>
      <c r="BC110" s="410"/>
      <c r="BD110" s="410"/>
      <c r="BE110" s="410"/>
      <c r="BF110" s="410"/>
      <c r="BG110" s="410"/>
      <c r="BH110" s="410"/>
      <c r="BI110" s="410"/>
      <c r="BJ110" s="410"/>
      <c r="BK110" s="410"/>
      <c r="BL110" s="410"/>
      <c r="BM110" s="410"/>
      <c r="BN110" s="410"/>
      <c r="BO110" s="410"/>
      <c r="BP110" s="410"/>
      <c r="BQ110" s="410"/>
      <c r="BR110" s="410"/>
      <c r="BS110" s="410"/>
      <c r="BT110" s="410"/>
      <c r="BU110" s="410"/>
      <c r="BV110" s="410"/>
    </row>
    <row r="111" spans="1:74" ht="43.8" x14ac:dyDescent="0.6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410"/>
      <c r="AW111" s="410"/>
      <c r="AX111" s="410"/>
      <c r="AY111" s="410"/>
      <c r="AZ111" s="410"/>
      <c r="BA111" s="410"/>
      <c r="BB111" s="410"/>
      <c r="BC111" s="410"/>
      <c r="BD111" s="410"/>
      <c r="BE111" s="410"/>
      <c r="BF111" s="410"/>
      <c r="BG111" s="410"/>
      <c r="BH111" s="410"/>
      <c r="BI111" s="410"/>
      <c r="BJ111" s="410"/>
      <c r="BK111" s="410"/>
      <c r="BL111" s="410"/>
      <c r="BM111" s="410"/>
      <c r="BN111" s="410"/>
      <c r="BO111" s="410"/>
      <c r="BP111" s="410"/>
      <c r="BQ111" s="410"/>
      <c r="BR111" s="410"/>
      <c r="BS111" s="410"/>
      <c r="BT111" s="410"/>
      <c r="BU111" s="410"/>
      <c r="BV111" s="410"/>
    </row>
    <row r="112" spans="1:74" ht="43.8" x14ac:dyDescent="0.6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410"/>
      <c r="AW112" s="410"/>
      <c r="AX112" s="410"/>
      <c r="AY112" s="410"/>
      <c r="AZ112" s="410"/>
      <c r="BA112" s="410"/>
      <c r="BB112" s="410"/>
      <c r="BC112" s="410"/>
      <c r="BD112" s="410"/>
      <c r="BE112" s="410"/>
      <c r="BF112" s="410"/>
      <c r="BG112" s="410"/>
      <c r="BH112" s="410"/>
      <c r="BI112" s="410"/>
      <c r="BJ112" s="410"/>
      <c r="BK112" s="410"/>
      <c r="BL112" s="410"/>
      <c r="BM112" s="410"/>
      <c r="BN112" s="410"/>
      <c r="BO112" s="410"/>
      <c r="BP112" s="410"/>
      <c r="BQ112" s="410"/>
      <c r="BR112" s="410"/>
      <c r="BS112" s="410"/>
      <c r="BT112" s="410"/>
      <c r="BU112" s="410"/>
      <c r="BV112" s="410"/>
    </row>
    <row r="113" spans="1:74" ht="43.8" x14ac:dyDescent="0.6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410"/>
      <c r="AW113" s="410"/>
      <c r="AX113" s="410"/>
      <c r="AY113" s="410"/>
      <c r="AZ113" s="410"/>
      <c r="BA113" s="410"/>
      <c r="BB113" s="410"/>
      <c r="BC113" s="410"/>
      <c r="BD113" s="410"/>
      <c r="BE113" s="410"/>
      <c r="BF113" s="410"/>
      <c r="BG113" s="410"/>
      <c r="BH113" s="410"/>
      <c r="BI113" s="410"/>
      <c r="BJ113" s="410"/>
      <c r="BK113" s="410"/>
      <c r="BL113" s="410"/>
      <c r="BM113" s="410"/>
      <c r="BN113" s="410"/>
      <c r="BO113" s="410"/>
      <c r="BP113" s="410"/>
      <c r="BQ113" s="410"/>
      <c r="BR113" s="410"/>
      <c r="BS113" s="410"/>
      <c r="BT113" s="410"/>
      <c r="BU113" s="410"/>
      <c r="BV113" s="410"/>
    </row>
    <row r="114" spans="1:74" ht="43.8" x14ac:dyDescent="0.6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410"/>
      <c r="AW114" s="410"/>
      <c r="AX114" s="410"/>
      <c r="AY114" s="410"/>
      <c r="AZ114" s="410"/>
      <c r="BA114" s="410"/>
      <c r="BB114" s="410"/>
      <c r="BC114" s="410"/>
      <c r="BD114" s="410"/>
      <c r="BE114" s="410"/>
      <c r="BF114" s="410"/>
      <c r="BG114" s="410"/>
      <c r="BH114" s="410"/>
      <c r="BI114" s="410"/>
      <c r="BJ114" s="410"/>
      <c r="BK114" s="410"/>
      <c r="BL114" s="410"/>
      <c r="BM114" s="410"/>
      <c r="BN114" s="410"/>
      <c r="BO114" s="410"/>
      <c r="BP114" s="410"/>
      <c r="BQ114" s="410"/>
      <c r="BR114" s="410"/>
      <c r="BS114" s="410"/>
      <c r="BT114" s="410"/>
      <c r="BU114" s="410"/>
      <c r="BV114" s="410"/>
    </row>
    <row r="115" spans="1:74" ht="14.7" customHeight="1" x14ac:dyDescent="0.6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410"/>
      <c r="AW115" s="410"/>
      <c r="AX115" s="410"/>
      <c r="AY115" s="410"/>
      <c r="AZ115" s="410"/>
      <c r="BA115" s="410"/>
      <c r="BB115" s="410"/>
      <c r="BC115" s="410"/>
      <c r="BD115" s="410"/>
      <c r="BE115" s="410"/>
      <c r="BF115" s="410"/>
      <c r="BG115" s="410"/>
      <c r="BH115" s="410"/>
      <c r="BI115" s="410"/>
      <c r="BJ115" s="410"/>
      <c r="BK115" s="410"/>
      <c r="BL115" s="410"/>
      <c r="BM115" s="410"/>
      <c r="BN115" s="410"/>
      <c r="BO115" s="410"/>
      <c r="BP115" s="410"/>
      <c r="BQ115" s="410"/>
      <c r="BR115" s="410"/>
      <c r="BS115" s="410"/>
      <c r="BT115" s="410"/>
      <c r="BU115" s="410"/>
      <c r="BV115" s="410"/>
    </row>
    <row r="116" spans="1:74" ht="14.7" customHeight="1" x14ac:dyDescent="0.6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410"/>
      <c r="AW116" s="410"/>
      <c r="AX116" s="410"/>
      <c r="AY116" s="410"/>
      <c r="AZ116" s="410"/>
      <c r="BA116" s="410"/>
      <c r="BB116" s="410"/>
      <c r="BC116" s="410"/>
      <c r="BD116" s="410"/>
      <c r="BE116" s="410"/>
      <c r="BF116" s="410"/>
      <c r="BG116" s="410"/>
      <c r="BH116" s="410"/>
      <c r="BI116" s="410"/>
      <c r="BJ116" s="410"/>
      <c r="BK116" s="410"/>
      <c r="BL116" s="410"/>
      <c r="BM116" s="410"/>
      <c r="BN116" s="410"/>
      <c r="BO116" s="410"/>
      <c r="BP116" s="410"/>
      <c r="BQ116" s="410"/>
      <c r="BR116" s="410"/>
      <c r="BS116" s="410"/>
      <c r="BT116" s="410"/>
      <c r="BU116" s="410"/>
      <c r="BV116" s="410"/>
    </row>
    <row r="117" spans="1:74" ht="43.8" x14ac:dyDescent="0.6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410"/>
      <c r="AW117" s="410"/>
      <c r="AX117" s="410"/>
      <c r="AY117" s="410"/>
      <c r="AZ117" s="410"/>
      <c r="BA117" s="410"/>
      <c r="BB117" s="410"/>
      <c r="BC117" s="410"/>
      <c r="BD117" s="410"/>
      <c r="BE117" s="410"/>
      <c r="BF117" s="410"/>
      <c r="BG117" s="410"/>
      <c r="BH117" s="410"/>
      <c r="BI117" s="410"/>
      <c r="BJ117" s="410"/>
      <c r="BK117" s="410"/>
      <c r="BL117" s="410"/>
      <c r="BM117" s="410"/>
      <c r="BN117" s="410"/>
      <c r="BO117" s="410"/>
      <c r="BP117" s="410"/>
      <c r="BQ117" s="410"/>
      <c r="BR117" s="410"/>
      <c r="BS117" s="410"/>
      <c r="BT117" s="410"/>
      <c r="BU117" s="410"/>
      <c r="BV117" s="410"/>
    </row>
    <row r="118" spans="1:74" ht="43.8" x14ac:dyDescent="0.6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410"/>
      <c r="AW118" s="410"/>
      <c r="AX118" s="410"/>
      <c r="AY118" s="410"/>
      <c r="AZ118" s="410"/>
      <c r="BA118" s="410"/>
      <c r="BB118" s="410"/>
      <c r="BC118" s="410"/>
      <c r="BD118" s="410"/>
      <c r="BE118" s="410"/>
      <c r="BF118" s="410"/>
      <c r="BG118" s="410"/>
      <c r="BH118" s="410"/>
      <c r="BI118" s="410"/>
      <c r="BJ118" s="410"/>
      <c r="BK118" s="410"/>
      <c r="BL118" s="410"/>
      <c r="BM118" s="410"/>
      <c r="BN118" s="410"/>
      <c r="BO118" s="410"/>
      <c r="BP118" s="410"/>
      <c r="BQ118" s="410"/>
      <c r="BR118" s="410"/>
      <c r="BS118" s="410"/>
      <c r="BT118" s="410"/>
      <c r="BU118" s="410"/>
      <c r="BV118" s="410"/>
    </row>
    <row r="119" spans="1:74" ht="43.8" x14ac:dyDescent="0.6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410"/>
      <c r="AW119" s="410"/>
      <c r="AX119" s="410"/>
      <c r="AY119" s="410"/>
      <c r="AZ119" s="410"/>
      <c r="BA119" s="410"/>
      <c r="BB119" s="410"/>
      <c r="BC119" s="410"/>
      <c r="BD119" s="410"/>
      <c r="BE119" s="410"/>
      <c r="BF119" s="410"/>
      <c r="BG119" s="410"/>
      <c r="BH119" s="410"/>
      <c r="BI119" s="410"/>
      <c r="BJ119" s="410"/>
      <c r="BK119" s="410"/>
      <c r="BL119" s="410"/>
      <c r="BM119" s="410"/>
      <c r="BN119" s="410"/>
      <c r="BO119" s="410"/>
      <c r="BP119" s="410"/>
      <c r="BQ119" s="410"/>
      <c r="BR119" s="410"/>
      <c r="BS119" s="410"/>
      <c r="BT119" s="410"/>
      <c r="BU119" s="410"/>
      <c r="BV119" s="410"/>
    </row>
    <row r="120" spans="1:74" ht="43.8" x14ac:dyDescent="0.6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410"/>
      <c r="AW120" s="410"/>
      <c r="AX120" s="410"/>
      <c r="AY120" s="410"/>
      <c r="AZ120" s="410"/>
      <c r="BA120" s="410"/>
      <c r="BB120" s="410"/>
      <c r="BC120" s="410"/>
      <c r="BD120" s="410"/>
      <c r="BE120" s="410"/>
      <c r="BF120" s="410"/>
      <c r="BG120" s="410"/>
      <c r="BH120" s="410"/>
      <c r="BI120" s="410"/>
      <c r="BJ120" s="410"/>
      <c r="BK120" s="410"/>
      <c r="BL120" s="410"/>
      <c r="BM120" s="410"/>
      <c r="BN120" s="410"/>
      <c r="BO120" s="410"/>
      <c r="BP120" s="410"/>
      <c r="BQ120" s="410"/>
      <c r="BR120" s="410"/>
      <c r="BS120" s="410"/>
      <c r="BT120" s="410"/>
      <c r="BU120" s="410"/>
      <c r="BV120" s="410"/>
    </row>
    <row r="121" spans="1:74" ht="43.8" x14ac:dyDescent="0.6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410"/>
      <c r="AW121" s="410"/>
      <c r="AX121" s="410"/>
      <c r="AY121" s="410"/>
      <c r="AZ121" s="410"/>
      <c r="BA121" s="410"/>
      <c r="BB121" s="410"/>
      <c r="BC121" s="410"/>
      <c r="BD121" s="410"/>
      <c r="BE121" s="410"/>
      <c r="BF121" s="410"/>
      <c r="BG121" s="410"/>
      <c r="BH121" s="410"/>
      <c r="BI121" s="410"/>
      <c r="BJ121" s="410"/>
      <c r="BK121" s="410"/>
      <c r="BL121" s="410"/>
      <c r="BM121" s="410"/>
      <c r="BN121" s="410"/>
      <c r="BO121" s="410"/>
      <c r="BP121" s="410"/>
      <c r="BQ121" s="410"/>
      <c r="BR121" s="410"/>
      <c r="BS121" s="410"/>
      <c r="BT121" s="410"/>
      <c r="BU121" s="410"/>
      <c r="BV121" s="410"/>
    </row>
    <row r="122" spans="1:74" ht="43.8" x14ac:dyDescent="0.6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410"/>
      <c r="AW122" s="410"/>
      <c r="AX122" s="410"/>
      <c r="AY122" s="410"/>
      <c r="AZ122" s="410"/>
      <c r="BA122" s="410"/>
      <c r="BB122" s="410"/>
      <c r="BC122" s="410"/>
      <c r="BD122" s="410"/>
      <c r="BE122" s="410"/>
      <c r="BF122" s="410"/>
      <c r="BG122" s="410"/>
      <c r="BH122" s="410"/>
      <c r="BI122" s="410"/>
      <c r="BJ122" s="410"/>
      <c r="BK122" s="410"/>
      <c r="BL122" s="410"/>
      <c r="BM122" s="410"/>
      <c r="BN122" s="410"/>
      <c r="BO122" s="410"/>
      <c r="BP122" s="410"/>
      <c r="BQ122" s="410"/>
      <c r="BR122" s="410"/>
      <c r="BS122" s="410"/>
      <c r="BT122" s="410"/>
      <c r="BU122" s="410"/>
      <c r="BV122" s="410"/>
    </row>
    <row r="123" spans="1:74" ht="43.8" x14ac:dyDescent="0.6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410"/>
      <c r="AW123" s="410"/>
      <c r="AX123" s="410"/>
      <c r="AY123" s="410"/>
      <c r="AZ123" s="410"/>
      <c r="BA123" s="410"/>
      <c r="BB123" s="410"/>
      <c r="BC123" s="410"/>
      <c r="BD123" s="410"/>
      <c r="BE123" s="410"/>
      <c r="BF123" s="410"/>
      <c r="BG123" s="410"/>
      <c r="BH123" s="410"/>
      <c r="BI123" s="410"/>
      <c r="BJ123" s="410"/>
      <c r="BK123" s="410"/>
      <c r="BL123" s="410"/>
      <c r="BM123" s="410"/>
      <c r="BN123" s="410"/>
      <c r="BO123" s="410"/>
      <c r="BP123" s="410"/>
      <c r="BQ123" s="410"/>
      <c r="BR123" s="410"/>
      <c r="BS123" s="410"/>
      <c r="BT123" s="410"/>
      <c r="BU123" s="410"/>
      <c r="BV123" s="410"/>
    </row>
    <row r="124" spans="1:74" ht="43.8" x14ac:dyDescent="0.6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410"/>
      <c r="AW124" s="410"/>
      <c r="AX124" s="410"/>
      <c r="AY124" s="410"/>
      <c r="AZ124" s="410"/>
      <c r="BA124" s="410"/>
      <c r="BB124" s="410"/>
      <c r="BC124" s="410"/>
      <c r="BD124" s="410"/>
      <c r="BE124" s="410"/>
      <c r="BF124" s="410"/>
      <c r="BG124" s="410"/>
      <c r="BH124" s="410"/>
      <c r="BI124" s="410"/>
      <c r="BJ124" s="410"/>
      <c r="BK124" s="410"/>
      <c r="BL124" s="410"/>
      <c r="BM124" s="410"/>
      <c r="BN124" s="410"/>
      <c r="BO124" s="410"/>
      <c r="BP124" s="410"/>
      <c r="BQ124" s="410"/>
      <c r="BR124" s="410"/>
      <c r="BS124" s="410"/>
      <c r="BT124" s="410"/>
      <c r="BU124" s="410"/>
      <c r="BV124" s="410"/>
    </row>
    <row r="125" spans="1:74" ht="43.8" x14ac:dyDescent="0.6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410"/>
      <c r="AW125" s="410"/>
      <c r="AX125" s="410"/>
      <c r="AY125" s="410"/>
      <c r="AZ125" s="410"/>
      <c r="BA125" s="410"/>
      <c r="BB125" s="410"/>
      <c r="BC125" s="410"/>
      <c r="BD125" s="410"/>
      <c r="BE125" s="410"/>
      <c r="BF125" s="410"/>
      <c r="BG125" s="410"/>
      <c r="BH125" s="410"/>
      <c r="BI125" s="410"/>
      <c r="BJ125" s="410"/>
      <c r="BK125" s="410"/>
      <c r="BL125" s="410"/>
      <c r="BM125" s="410"/>
      <c r="BN125" s="410"/>
      <c r="BO125" s="410"/>
      <c r="BP125" s="410"/>
      <c r="BQ125" s="410"/>
      <c r="BR125" s="410"/>
      <c r="BS125" s="410"/>
      <c r="BT125" s="410"/>
      <c r="BU125" s="410"/>
      <c r="BV125" s="410"/>
    </row>
    <row r="126" spans="1:74" ht="14.7" customHeight="1" x14ac:dyDescent="0.6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410"/>
      <c r="AW126" s="410"/>
      <c r="AX126" s="410"/>
      <c r="AY126" s="410"/>
      <c r="AZ126" s="410"/>
      <c r="BA126" s="410"/>
      <c r="BB126" s="410"/>
      <c r="BC126" s="410"/>
      <c r="BD126" s="410"/>
      <c r="BE126" s="410"/>
      <c r="BF126" s="410"/>
      <c r="BG126" s="410"/>
      <c r="BH126" s="410"/>
      <c r="BI126" s="410"/>
      <c r="BJ126" s="410"/>
      <c r="BK126" s="410"/>
      <c r="BL126" s="410"/>
      <c r="BM126" s="410"/>
      <c r="BN126" s="410"/>
      <c r="BO126" s="410"/>
      <c r="BP126" s="410"/>
      <c r="BQ126" s="410"/>
      <c r="BR126" s="410"/>
      <c r="BS126" s="410"/>
      <c r="BT126" s="410"/>
      <c r="BU126" s="410"/>
      <c r="BV126" s="410"/>
    </row>
    <row r="127" spans="1:74" ht="14.7" customHeight="1" x14ac:dyDescent="0.6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410"/>
      <c r="AW127" s="410"/>
      <c r="AX127" s="410"/>
      <c r="AY127" s="410"/>
      <c r="AZ127" s="410"/>
      <c r="BA127" s="410"/>
      <c r="BB127" s="410"/>
      <c r="BC127" s="410"/>
      <c r="BD127" s="410"/>
      <c r="BE127" s="410"/>
      <c r="BF127" s="410"/>
      <c r="BG127" s="410"/>
      <c r="BH127" s="410"/>
      <c r="BI127" s="410"/>
      <c r="BJ127" s="410"/>
      <c r="BK127" s="410"/>
      <c r="BL127" s="410"/>
      <c r="BM127" s="410"/>
      <c r="BN127" s="410"/>
      <c r="BO127" s="410"/>
      <c r="BP127" s="410"/>
      <c r="BQ127" s="410"/>
      <c r="BR127" s="410"/>
      <c r="BS127" s="410"/>
      <c r="BT127" s="410"/>
      <c r="BU127" s="410"/>
      <c r="BV127" s="410"/>
    </row>
    <row r="128" spans="1:74" ht="43.8" x14ac:dyDescent="0.6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410"/>
      <c r="AW128" s="410"/>
      <c r="AX128" s="410"/>
      <c r="AY128" s="410"/>
      <c r="AZ128" s="410"/>
      <c r="BA128" s="410"/>
      <c r="BB128" s="410"/>
      <c r="BC128" s="410"/>
      <c r="BD128" s="410"/>
      <c r="BE128" s="410"/>
      <c r="BF128" s="410"/>
      <c r="BG128" s="410"/>
      <c r="BH128" s="410"/>
      <c r="BI128" s="410"/>
      <c r="BJ128" s="410"/>
      <c r="BK128" s="410"/>
      <c r="BL128" s="410"/>
      <c r="BM128" s="410"/>
      <c r="BN128" s="410"/>
      <c r="BO128" s="410"/>
      <c r="BP128" s="410"/>
      <c r="BQ128" s="410"/>
      <c r="BR128" s="410"/>
      <c r="BS128" s="410"/>
      <c r="BT128" s="410"/>
      <c r="BU128" s="410"/>
      <c r="BV128" s="410"/>
    </row>
    <row r="129" spans="1:74" ht="43.8" x14ac:dyDescent="0.6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410"/>
      <c r="AW129" s="410"/>
      <c r="AX129" s="410"/>
      <c r="AY129" s="410"/>
      <c r="AZ129" s="410"/>
      <c r="BA129" s="410"/>
      <c r="BB129" s="410"/>
      <c r="BC129" s="410"/>
      <c r="BD129" s="410"/>
      <c r="BE129" s="410"/>
      <c r="BF129" s="410"/>
      <c r="BG129" s="410"/>
      <c r="BH129" s="410"/>
      <c r="BI129" s="410"/>
      <c r="BJ129" s="410"/>
      <c r="BK129" s="410"/>
      <c r="BL129" s="410"/>
      <c r="BM129" s="410"/>
      <c r="BN129" s="410"/>
      <c r="BO129" s="410"/>
      <c r="BP129" s="410"/>
      <c r="BQ129" s="410"/>
      <c r="BR129" s="410"/>
      <c r="BS129" s="410"/>
      <c r="BT129" s="410"/>
      <c r="BU129" s="410"/>
      <c r="BV129" s="410"/>
    </row>
    <row r="130" spans="1:74" ht="43.8" x14ac:dyDescent="0.6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410"/>
      <c r="AW130" s="410"/>
      <c r="AX130" s="410"/>
      <c r="AY130" s="410"/>
      <c r="AZ130" s="410"/>
      <c r="BA130" s="410"/>
      <c r="BB130" s="410"/>
      <c r="BC130" s="410"/>
      <c r="BD130" s="410"/>
      <c r="BE130" s="410"/>
      <c r="BF130" s="410"/>
      <c r="BG130" s="410"/>
      <c r="BH130" s="410"/>
      <c r="BI130" s="410"/>
      <c r="BJ130" s="410"/>
      <c r="BK130" s="410"/>
      <c r="BL130" s="410"/>
      <c r="BM130" s="410"/>
      <c r="BN130" s="410"/>
      <c r="BO130" s="410"/>
      <c r="BP130" s="410"/>
      <c r="BQ130" s="410"/>
      <c r="BR130" s="410"/>
      <c r="BS130" s="410"/>
      <c r="BT130" s="410"/>
      <c r="BU130" s="410"/>
      <c r="BV130" s="410"/>
    </row>
    <row r="131" spans="1:74" ht="43.8" x14ac:dyDescent="0.6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410"/>
      <c r="AW131" s="410"/>
      <c r="AX131" s="410"/>
      <c r="AY131" s="410"/>
      <c r="AZ131" s="410"/>
      <c r="BA131" s="410"/>
      <c r="BB131" s="410"/>
      <c r="BC131" s="410"/>
      <c r="BD131" s="410"/>
      <c r="BE131" s="410"/>
      <c r="BF131" s="410"/>
      <c r="BG131" s="410"/>
      <c r="BH131" s="410"/>
      <c r="BI131" s="410"/>
      <c r="BJ131" s="410"/>
      <c r="BK131" s="410"/>
      <c r="BL131" s="410"/>
      <c r="BM131" s="410"/>
      <c r="BN131" s="410"/>
      <c r="BO131" s="410"/>
      <c r="BP131" s="410"/>
      <c r="BQ131" s="410"/>
      <c r="BR131" s="410"/>
      <c r="BS131" s="410"/>
      <c r="BT131" s="410"/>
      <c r="BU131" s="410"/>
      <c r="BV131" s="410"/>
    </row>
    <row r="132" spans="1:74" ht="43.8" x14ac:dyDescent="0.6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410"/>
      <c r="AW132" s="410"/>
      <c r="AX132" s="410"/>
      <c r="AY132" s="410"/>
      <c r="AZ132" s="410"/>
      <c r="BA132" s="410"/>
      <c r="BB132" s="410"/>
      <c r="BC132" s="410"/>
      <c r="BD132" s="410"/>
      <c r="BE132" s="410"/>
      <c r="BF132" s="410"/>
      <c r="BG132" s="410"/>
      <c r="BH132" s="410"/>
      <c r="BI132" s="410"/>
      <c r="BJ132" s="410"/>
      <c r="BK132" s="410"/>
      <c r="BL132" s="410"/>
      <c r="BM132" s="410"/>
      <c r="BN132" s="410"/>
      <c r="BO132" s="410"/>
      <c r="BP132" s="410"/>
      <c r="BQ132" s="410"/>
      <c r="BR132" s="410"/>
      <c r="BS132" s="410"/>
      <c r="BT132" s="410"/>
      <c r="BU132" s="410"/>
      <c r="BV132" s="410"/>
    </row>
    <row r="133" spans="1:74" ht="43.8" x14ac:dyDescent="0.6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410"/>
      <c r="AW133" s="410"/>
      <c r="AX133" s="410"/>
      <c r="AY133" s="410"/>
      <c r="AZ133" s="410"/>
      <c r="BA133" s="410"/>
      <c r="BB133" s="410"/>
      <c r="BC133" s="410"/>
      <c r="BD133" s="410"/>
      <c r="BE133" s="410"/>
      <c r="BF133" s="410"/>
      <c r="BG133" s="410"/>
      <c r="BH133" s="410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0"/>
      <c r="BS133" s="410"/>
      <c r="BT133" s="410"/>
      <c r="BU133" s="410"/>
      <c r="BV133" s="410"/>
    </row>
    <row r="134" spans="1:74" ht="43.8" x14ac:dyDescent="0.6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410"/>
      <c r="AW134" s="410"/>
      <c r="AX134" s="410"/>
      <c r="AY134" s="410"/>
      <c r="AZ134" s="410"/>
      <c r="BA134" s="410"/>
      <c r="BB134" s="410"/>
      <c r="BC134" s="410"/>
      <c r="BD134" s="410"/>
      <c r="BE134" s="410"/>
      <c r="BF134" s="410"/>
      <c r="BG134" s="410"/>
      <c r="BH134" s="410"/>
      <c r="BI134" s="410"/>
      <c r="BJ134" s="410"/>
      <c r="BK134" s="410"/>
      <c r="BL134" s="410"/>
      <c r="BM134" s="410"/>
      <c r="BN134" s="410"/>
      <c r="BO134" s="410"/>
      <c r="BP134" s="410"/>
      <c r="BQ134" s="410"/>
      <c r="BR134" s="410"/>
      <c r="BS134" s="410"/>
      <c r="BT134" s="410"/>
      <c r="BU134" s="410"/>
      <c r="BV134" s="410"/>
    </row>
    <row r="135" spans="1:74" ht="43.8" x14ac:dyDescent="0.6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410"/>
      <c r="AW135" s="410"/>
      <c r="AX135" s="410"/>
      <c r="AY135" s="410"/>
      <c r="AZ135" s="410"/>
      <c r="BA135" s="410"/>
      <c r="BB135" s="410"/>
      <c r="BC135" s="410"/>
      <c r="BD135" s="410"/>
      <c r="BE135" s="410"/>
      <c r="BF135" s="410"/>
      <c r="BG135" s="410"/>
      <c r="BH135" s="410"/>
      <c r="BI135" s="410"/>
      <c r="BJ135" s="410"/>
      <c r="BK135" s="410"/>
      <c r="BL135" s="410"/>
      <c r="BM135" s="410"/>
      <c r="BN135" s="410"/>
      <c r="BO135" s="410"/>
      <c r="BP135" s="410"/>
      <c r="BQ135" s="410"/>
      <c r="BR135" s="410"/>
      <c r="BS135" s="410"/>
      <c r="BT135" s="410"/>
      <c r="BU135" s="410"/>
      <c r="BV135" s="410"/>
    </row>
    <row r="136" spans="1:74" ht="43.8" x14ac:dyDescent="0.6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410"/>
      <c r="AW136" s="410"/>
      <c r="AX136" s="410"/>
      <c r="AY136" s="410"/>
      <c r="AZ136" s="410"/>
      <c r="BA136" s="410"/>
      <c r="BB136" s="410"/>
      <c r="BC136" s="410"/>
      <c r="BD136" s="410"/>
      <c r="BE136" s="410"/>
      <c r="BF136" s="410"/>
      <c r="BG136" s="410"/>
      <c r="BH136" s="410"/>
      <c r="BI136" s="410"/>
      <c r="BJ136" s="410"/>
      <c r="BK136" s="410"/>
      <c r="BL136" s="410"/>
      <c r="BM136" s="410"/>
      <c r="BN136" s="410"/>
      <c r="BO136" s="410"/>
      <c r="BP136" s="410"/>
      <c r="BQ136" s="410"/>
      <c r="BR136" s="410"/>
      <c r="BS136" s="410"/>
      <c r="BT136" s="410"/>
      <c r="BU136" s="410"/>
      <c r="BV136" s="410"/>
    </row>
    <row r="137" spans="1:74" ht="43.8" x14ac:dyDescent="0.6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410"/>
      <c r="AW137" s="410"/>
      <c r="AX137" s="410"/>
      <c r="AY137" s="410"/>
      <c r="AZ137" s="410"/>
      <c r="BA137" s="410"/>
      <c r="BB137" s="410"/>
      <c r="BC137" s="410"/>
      <c r="BD137" s="410"/>
      <c r="BE137" s="410"/>
      <c r="BF137" s="410"/>
      <c r="BG137" s="410"/>
      <c r="BH137" s="410"/>
      <c r="BI137" s="410"/>
      <c r="BJ137" s="410"/>
      <c r="BK137" s="410"/>
      <c r="BL137" s="410"/>
      <c r="BM137" s="410"/>
      <c r="BN137" s="410"/>
      <c r="BO137" s="410"/>
      <c r="BP137" s="410"/>
      <c r="BQ137" s="410"/>
      <c r="BR137" s="410"/>
      <c r="BS137" s="410"/>
      <c r="BT137" s="410"/>
      <c r="BU137" s="410"/>
      <c r="BV137" s="410"/>
    </row>
    <row r="138" spans="1:74" ht="43.8" x14ac:dyDescent="0.6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410"/>
      <c r="AW138" s="410"/>
      <c r="AX138" s="410"/>
      <c r="AY138" s="410"/>
      <c r="AZ138" s="410"/>
      <c r="BA138" s="410"/>
      <c r="BB138" s="410"/>
      <c r="BC138" s="410"/>
      <c r="BD138" s="410"/>
      <c r="BE138" s="410"/>
      <c r="BF138" s="410"/>
      <c r="BG138" s="410"/>
      <c r="BH138" s="410"/>
      <c r="BI138" s="410"/>
      <c r="BJ138" s="410"/>
      <c r="BK138" s="410"/>
      <c r="BL138" s="410"/>
      <c r="BM138" s="410"/>
      <c r="BN138" s="410"/>
      <c r="BO138" s="410"/>
      <c r="BP138" s="410"/>
      <c r="BQ138" s="410"/>
      <c r="BR138" s="410"/>
      <c r="BS138" s="410"/>
      <c r="BT138" s="410"/>
      <c r="BU138" s="410"/>
      <c r="BV138" s="410"/>
    </row>
    <row r="139" spans="1:74" ht="43.8" x14ac:dyDescent="0.6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410"/>
      <c r="AW139" s="410"/>
      <c r="AX139" s="410"/>
      <c r="AY139" s="410"/>
      <c r="AZ139" s="410"/>
      <c r="BA139" s="410"/>
      <c r="BB139" s="410"/>
      <c r="BC139" s="410"/>
      <c r="BD139" s="410"/>
      <c r="BE139" s="410"/>
      <c r="BF139" s="410"/>
      <c r="BG139" s="410"/>
      <c r="BH139" s="410"/>
      <c r="BI139" s="410"/>
      <c r="BJ139" s="410"/>
      <c r="BK139" s="410"/>
      <c r="BL139" s="410"/>
      <c r="BM139" s="410"/>
      <c r="BN139" s="410"/>
      <c r="BO139" s="410"/>
      <c r="BP139" s="410"/>
      <c r="BQ139" s="410"/>
      <c r="BR139" s="410"/>
      <c r="BS139" s="410"/>
      <c r="BT139" s="410"/>
      <c r="BU139" s="410"/>
      <c r="BV139" s="410"/>
    </row>
    <row r="140" spans="1:74" ht="43.8" x14ac:dyDescent="0.6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410"/>
      <c r="AW140" s="410"/>
      <c r="AX140" s="410"/>
      <c r="AY140" s="410"/>
      <c r="AZ140" s="410"/>
      <c r="BA140" s="410"/>
      <c r="BB140" s="410"/>
      <c r="BC140" s="410"/>
      <c r="BD140" s="410"/>
      <c r="BE140" s="410"/>
      <c r="BF140" s="410"/>
      <c r="BG140" s="410"/>
      <c r="BH140" s="410"/>
      <c r="BI140" s="410"/>
      <c r="BJ140" s="410"/>
      <c r="BK140" s="410"/>
      <c r="BL140" s="410"/>
      <c r="BM140" s="410"/>
      <c r="BN140" s="410"/>
      <c r="BO140" s="410"/>
      <c r="BP140" s="410"/>
      <c r="BQ140" s="410"/>
      <c r="BR140" s="410"/>
      <c r="BS140" s="410"/>
      <c r="BT140" s="410"/>
      <c r="BU140" s="410"/>
      <c r="BV140" s="410"/>
    </row>
    <row r="141" spans="1:74" ht="43.8" x14ac:dyDescent="0.6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410"/>
      <c r="AW141" s="410"/>
      <c r="AX141" s="410"/>
      <c r="AY141" s="410"/>
      <c r="AZ141" s="410"/>
      <c r="BA141" s="410"/>
      <c r="BB141" s="410"/>
      <c r="BC141" s="410"/>
      <c r="BD141" s="410"/>
      <c r="BE141" s="410"/>
      <c r="BF141" s="410"/>
      <c r="BG141" s="410"/>
      <c r="BH141" s="410"/>
      <c r="BI141" s="410"/>
      <c r="BJ141" s="410"/>
      <c r="BK141" s="410"/>
      <c r="BL141" s="410"/>
      <c r="BM141" s="410"/>
      <c r="BN141" s="410"/>
      <c r="BO141" s="410"/>
      <c r="BP141" s="410"/>
      <c r="BQ141" s="410"/>
      <c r="BR141" s="410"/>
      <c r="BS141" s="410"/>
      <c r="BT141" s="410"/>
      <c r="BU141" s="410"/>
      <c r="BV141" s="410"/>
    </row>
    <row r="142" spans="1:74" ht="43.8" x14ac:dyDescent="0.6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410"/>
      <c r="AW142" s="410"/>
      <c r="AX142" s="410"/>
      <c r="AY142" s="410"/>
      <c r="AZ142" s="410"/>
      <c r="BA142" s="410"/>
      <c r="BB142" s="410"/>
      <c r="BC142" s="410"/>
      <c r="BD142" s="410"/>
      <c r="BE142" s="410"/>
      <c r="BF142" s="410"/>
      <c r="BG142" s="410"/>
      <c r="BH142" s="410"/>
      <c r="BI142" s="410"/>
      <c r="BJ142" s="410"/>
      <c r="BK142" s="410"/>
      <c r="BL142" s="410"/>
      <c r="BM142" s="410"/>
      <c r="BN142" s="410"/>
      <c r="BO142" s="410"/>
      <c r="BP142" s="410"/>
      <c r="BQ142" s="410"/>
      <c r="BR142" s="410"/>
      <c r="BS142" s="410"/>
      <c r="BT142" s="410"/>
      <c r="BU142" s="410"/>
      <c r="BV142" s="410"/>
    </row>
    <row r="143" spans="1:74" ht="43.8" x14ac:dyDescent="0.6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410"/>
      <c r="AW143" s="410"/>
      <c r="AX143" s="410"/>
      <c r="AY143" s="410"/>
      <c r="AZ143" s="410"/>
      <c r="BA143" s="410"/>
      <c r="BB143" s="410"/>
      <c r="BC143" s="410"/>
      <c r="BD143" s="410"/>
      <c r="BE143" s="410"/>
      <c r="BF143" s="410"/>
      <c r="BG143" s="410"/>
      <c r="BH143" s="410"/>
      <c r="BI143" s="410"/>
      <c r="BJ143" s="410"/>
      <c r="BK143" s="410"/>
      <c r="BL143" s="410"/>
      <c r="BM143" s="410"/>
      <c r="BN143" s="410"/>
      <c r="BO143" s="410"/>
      <c r="BP143" s="410"/>
      <c r="BQ143" s="410"/>
      <c r="BR143" s="410"/>
      <c r="BS143" s="410"/>
      <c r="BT143" s="410"/>
      <c r="BU143" s="410"/>
      <c r="BV143" s="410"/>
    </row>
    <row r="144" spans="1:74" ht="43.8" x14ac:dyDescent="0.6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410"/>
      <c r="AW144" s="410"/>
      <c r="AX144" s="410"/>
      <c r="AY144" s="410"/>
      <c r="AZ144" s="410"/>
      <c r="BA144" s="410"/>
      <c r="BB144" s="410"/>
      <c r="BC144" s="410"/>
      <c r="BD144" s="410"/>
      <c r="BE144" s="410"/>
      <c r="BF144" s="410"/>
      <c r="BG144" s="410"/>
      <c r="BH144" s="410"/>
      <c r="BI144" s="410"/>
      <c r="BJ144" s="410"/>
      <c r="BK144" s="410"/>
      <c r="BL144" s="410"/>
      <c r="BM144" s="410"/>
      <c r="BN144" s="410"/>
      <c r="BO144" s="410"/>
      <c r="BP144" s="410"/>
      <c r="BQ144" s="410"/>
      <c r="BR144" s="410"/>
      <c r="BS144" s="410"/>
      <c r="BT144" s="410"/>
      <c r="BU144" s="410"/>
      <c r="BV144" s="410"/>
    </row>
    <row r="145" spans="1:74" ht="43.8" x14ac:dyDescent="0.6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410"/>
      <c r="AW145" s="410"/>
      <c r="AX145" s="410"/>
      <c r="AY145" s="410"/>
      <c r="AZ145" s="410"/>
      <c r="BA145" s="410"/>
      <c r="BB145" s="410"/>
      <c r="BC145" s="410"/>
      <c r="BD145" s="410"/>
      <c r="BE145" s="410"/>
      <c r="BF145" s="410"/>
      <c r="BG145" s="410"/>
      <c r="BH145" s="410"/>
      <c r="BI145" s="410"/>
      <c r="BJ145" s="410"/>
      <c r="BK145" s="410"/>
      <c r="BL145" s="410"/>
      <c r="BM145" s="410"/>
      <c r="BN145" s="410"/>
      <c r="BO145" s="410"/>
      <c r="BP145" s="410"/>
      <c r="BQ145" s="410"/>
      <c r="BR145" s="410"/>
      <c r="BS145" s="410"/>
      <c r="BT145" s="410"/>
      <c r="BU145" s="410"/>
      <c r="BV145" s="410"/>
    </row>
    <row r="146" spans="1:74" ht="43.8" x14ac:dyDescent="0.6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410"/>
      <c r="AW146" s="410"/>
      <c r="AX146" s="410"/>
      <c r="AY146" s="410"/>
      <c r="AZ146" s="410"/>
      <c r="BA146" s="410"/>
      <c r="BB146" s="410"/>
      <c r="BC146" s="410"/>
      <c r="BD146" s="410"/>
      <c r="BE146" s="410"/>
      <c r="BF146" s="410"/>
      <c r="BG146" s="410"/>
      <c r="BH146" s="410"/>
      <c r="BI146" s="410"/>
      <c r="BJ146" s="410"/>
      <c r="BK146" s="410"/>
      <c r="BL146" s="410"/>
      <c r="BM146" s="410"/>
      <c r="BN146" s="410"/>
      <c r="BO146" s="410"/>
      <c r="BP146" s="410"/>
      <c r="BQ146" s="410"/>
      <c r="BR146" s="410"/>
      <c r="BS146" s="410"/>
      <c r="BT146" s="410"/>
      <c r="BU146" s="410"/>
      <c r="BV146" s="410"/>
    </row>
    <row r="147" spans="1:74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</row>
    <row r="148" spans="1:74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</row>
    <row r="149" spans="1:74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</row>
    <row r="150" spans="1:74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</row>
    <row r="151" spans="1:74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</row>
    <row r="152" spans="1:74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</row>
    <row r="153" spans="1:74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</row>
    <row r="154" spans="1:74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</row>
    <row r="155" spans="1:74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</row>
    <row r="156" spans="1:74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</row>
    <row r="157" spans="1:74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</row>
    <row r="158" spans="1:74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</row>
    <row r="159" spans="1:74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</row>
    <row r="160" spans="1:74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</row>
    <row r="161" spans="1:74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</row>
    <row r="162" spans="1:74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</row>
    <row r="163" spans="1:74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</row>
    <row r="164" spans="1:74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</row>
    <row r="165" spans="1:74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</row>
    <row r="166" spans="1:74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</row>
    <row r="167" spans="1:74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</row>
    <row r="168" spans="1:74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</row>
    <row r="169" spans="1:74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</row>
    <row r="170" spans="1:74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</row>
    <row r="171" spans="1:74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</row>
    <row r="172" spans="1:74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</row>
    <row r="173" spans="1:74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</row>
    <row r="174" spans="1:74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</row>
    <row r="175" spans="1:74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</row>
  </sheetData>
  <mergeCells count="213">
    <mergeCell ref="B14:D14"/>
    <mergeCell ref="B20:D20"/>
    <mergeCell ref="B29:D29"/>
    <mergeCell ref="AD1:AU3"/>
    <mergeCell ref="A1:AC3"/>
    <mergeCell ref="AD6:AU6"/>
    <mergeCell ref="A6:AC6"/>
    <mergeCell ref="B11:D11"/>
    <mergeCell ref="B13:D13"/>
    <mergeCell ref="B22:D22"/>
    <mergeCell ref="B28:D28"/>
    <mergeCell ref="AV9:BM9"/>
    <mergeCell ref="BN9:BV9"/>
    <mergeCell ref="AV10:BM10"/>
    <mergeCell ref="BN10:BV10"/>
    <mergeCell ref="AV11:BM11"/>
    <mergeCell ref="BN11:BV11"/>
    <mergeCell ref="AV6:BM6"/>
    <mergeCell ref="BN6:BV6"/>
    <mergeCell ref="AV7:BM7"/>
    <mergeCell ref="BN7:BV7"/>
    <mergeCell ref="AV8:BM8"/>
    <mergeCell ref="BN8:BV8"/>
    <mergeCell ref="AV29:BM29"/>
    <mergeCell ref="BN29:BV29"/>
    <mergeCell ref="AV31:BM31"/>
    <mergeCell ref="BN31:BV31"/>
    <mergeCell ref="AV32:BM32"/>
    <mergeCell ref="BN32:BV32"/>
    <mergeCell ref="AV14:BM14"/>
    <mergeCell ref="BN14:BV14"/>
    <mergeCell ref="AV20:BM20"/>
    <mergeCell ref="BN20:BV20"/>
    <mergeCell ref="AV36:BM36"/>
    <mergeCell ref="BN36:BV36"/>
    <mergeCell ref="AV37:BM37"/>
    <mergeCell ref="BN37:BV37"/>
    <mergeCell ref="AV43:BM43"/>
    <mergeCell ref="BN43:BV43"/>
    <mergeCell ref="AV33:BM33"/>
    <mergeCell ref="BN33:BV33"/>
    <mergeCell ref="AV34:BM34"/>
    <mergeCell ref="BN34:BV34"/>
    <mergeCell ref="AV35:BM35"/>
    <mergeCell ref="BN35:BV35"/>
    <mergeCell ref="AV54:BM54"/>
    <mergeCell ref="BN54:BV54"/>
    <mergeCell ref="AV55:BM55"/>
    <mergeCell ref="BN55:BV55"/>
    <mergeCell ref="AV56:BM56"/>
    <mergeCell ref="BN56:BV56"/>
    <mergeCell ref="AV51:BM51"/>
    <mergeCell ref="BN51:BV51"/>
    <mergeCell ref="AV52:BM52"/>
    <mergeCell ref="BN52:BV52"/>
    <mergeCell ref="AV53:BM53"/>
    <mergeCell ref="BN53:BV53"/>
    <mergeCell ref="AV72:BM72"/>
    <mergeCell ref="BN72:BV72"/>
    <mergeCell ref="AV73:BM73"/>
    <mergeCell ref="BN73:BV73"/>
    <mergeCell ref="AV74:BM74"/>
    <mergeCell ref="BN74:BV74"/>
    <mergeCell ref="AV57:BM57"/>
    <mergeCell ref="BN57:BV57"/>
    <mergeCell ref="AV58:BM58"/>
    <mergeCell ref="BN58:BV58"/>
    <mergeCell ref="AV64:BM64"/>
    <mergeCell ref="BN64:BV64"/>
    <mergeCell ref="AV78:BM78"/>
    <mergeCell ref="BN78:BV78"/>
    <mergeCell ref="AV79:BM79"/>
    <mergeCell ref="BN79:BV79"/>
    <mergeCell ref="AV80:BM80"/>
    <mergeCell ref="BN80:BV80"/>
    <mergeCell ref="AV75:BM75"/>
    <mergeCell ref="BN75:BV75"/>
    <mergeCell ref="AV76:BM76"/>
    <mergeCell ref="BN76:BV76"/>
    <mergeCell ref="AV77:BM77"/>
    <mergeCell ref="BN77:BV77"/>
    <mergeCell ref="AV84:BM84"/>
    <mergeCell ref="BN84:BV84"/>
    <mergeCell ref="AV85:BM85"/>
    <mergeCell ref="BN85:BV85"/>
    <mergeCell ref="AV86:BM86"/>
    <mergeCell ref="BN86:BV86"/>
    <mergeCell ref="AV81:BM81"/>
    <mergeCell ref="BN81:BV81"/>
    <mergeCell ref="AV82:BM82"/>
    <mergeCell ref="BN82:BV82"/>
    <mergeCell ref="AV83:BM83"/>
    <mergeCell ref="BN83:BV83"/>
    <mergeCell ref="AV90:BM90"/>
    <mergeCell ref="BN90:BV90"/>
    <mergeCell ref="AV91:BM91"/>
    <mergeCell ref="BN91:BV91"/>
    <mergeCell ref="AV92:BM92"/>
    <mergeCell ref="BN92:BV92"/>
    <mergeCell ref="AV87:BM87"/>
    <mergeCell ref="BN87:BV87"/>
    <mergeCell ref="AV88:BM88"/>
    <mergeCell ref="BN88:BV88"/>
    <mergeCell ref="AV89:BM89"/>
    <mergeCell ref="BN89:BV89"/>
    <mergeCell ref="AV96:BM96"/>
    <mergeCell ref="BN96:BV96"/>
    <mergeCell ref="AV97:BM97"/>
    <mergeCell ref="BN97:BV97"/>
    <mergeCell ref="AV98:BM98"/>
    <mergeCell ref="BN98:BV98"/>
    <mergeCell ref="AV93:BM93"/>
    <mergeCell ref="BN93:BV93"/>
    <mergeCell ref="AV94:BM94"/>
    <mergeCell ref="BN94:BV94"/>
    <mergeCell ref="AV95:BM95"/>
    <mergeCell ref="BN95:BV95"/>
    <mergeCell ref="AV102:BM102"/>
    <mergeCell ref="BN102:BV102"/>
    <mergeCell ref="AV103:BM103"/>
    <mergeCell ref="BN103:BV103"/>
    <mergeCell ref="AV104:BM104"/>
    <mergeCell ref="BN104:BV104"/>
    <mergeCell ref="AV99:BM99"/>
    <mergeCell ref="BN99:BV99"/>
    <mergeCell ref="AV100:BM100"/>
    <mergeCell ref="BN100:BV100"/>
    <mergeCell ref="AV101:BM101"/>
    <mergeCell ref="BN101:BV101"/>
    <mergeCell ref="AV108:BM108"/>
    <mergeCell ref="BN108:BV108"/>
    <mergeCell ref="AV109:BM109"/>
    <mergeCell ref="BN109:BV109"/>
    <mergeCell ref="AV110:BM110"/>
    <mergeCell ref="BN110:BV110"/>
    <mergeCell ref="AV105:BM105"/>
    <mergeCell ref="BN105:BV105"/>
    <mergeCell ref="AV106:BM106"/>
    <mergeCell ref="BN106:BV106"/>
    <mergeCell ref="AV107:BM107"/>
    <mergeCell ref="BN107:BV107"/>
    <mergeCell ref="AV114:BM114"/>
    <mergeCell ref="BN114:BV114"/>
    <mergeCell ref="AV115:BM115"/>
    <mergeCell ref="BN115:BV115"/>
    <mergeCell ref="AV116:BM116"/>
    <mergeCell ref="BN116:BV116"/>
    <mergeCell ref="AV111:BM111"/>
    <mergeCell ref="BN111:BV111"/>
    <mergeCell ref="AV112:BM112"/>
    <mergeCell ref="BN112:BV112"/>
    <mergeCell ref="AV113:BM113"/>
    <mergeCell ref="BN113:BV113"/>
    <mergeCell ref="AV120:BM120"/>
    <mergeCell ref="BN120:BV120"/>
    <mergeCell ref="AV121:BM121"/>
    <mergeCell ref="BN121:BV121"/>
    <mergeCell ref="AV122:BM122"/>
    <mergeCell ref="BN122:BV122"/>
    <mergeCell ref="AV117:BM117"/>
    <mergeCell ref="BN117:BV117"/>
    <mergeCell ref="AV118:BM118"/>
    <mergeCell ref="BN118:BV118"/>
    <mergeCell ref="AV119:BM119"/>
    <mergeCell ref="BN119:BV119"/>
    <mergeCell ref="AV126:BM126"/>
    <mergeCell ref="BN126:BV126"/>
    <mergeCell ref="AV127:BM127"/>
    <mergeCell ref="BN127:BV127"/>
    <mergeCell ref="AV128:BM128"/>
    <mergeCell ref="BN128:BV128"/>
    <mergeCell ref="AV123:BM123"/>
    <mergeCell ref="BN123:BV123"/>
    <mergeCell ref="AV124:BM124"/>
    <mergeCell ref="BN124:BV124"/>
    <mergeCell ref="AV125:BM125"/>
    <mergeCell ref="BN125:BV125"/>
    <mergeCell ref="AV132:BM132"/>
    <mergeCell ref="BN132:BV132"/>
    <mergeCell ref="AV133:BM133"/>
    <mergeCell ref="BN133:BV133"/>
    <mergeCell ref="AV134:BM134"/>
    <mergeCell ref="BN134:BV134"/>
    <mergeCell ref="AV129:BM129"/>
    <mergeCell ref="BN129:BV129"/>
    <mergeCell ref="AV130:BM130"/>
    <mergeCell ref="BN130:BV130"/>
    <mergeCell ref="AV131:BM131"/>
    <mergeCell ref="BN131:BV131"/>
    <mergeCell ref="AV144:BM144"/>
    <mergeCell ref="BN144:BV144"/>
    <mergeCell ref="AV145:BM145"/>
    <mergeCell ref="BN145:BV145"/>
    <mergeCell ref="AV146:BM146"/>
    <mergeCell ref="BN146:BV146"/>
    <mergeCell ref="AV141:BM141"/>
    <mergeCell ref="BN141:BV141"/>
    <mergeCell ref="AV142:BM142"/>
    <mergeCell ref="BN142:BV142"/>
    <mergeCell ref="AV143:BM143"/>
    <mergeCell ref="BN143:BV143"/>
    <mergeCell ref="AV138:BM138"/>
    <mergeCell ref="BN138:BV138"/>
    <mergeCell ref="AV139:BM139"/>
    <mergeCell ref="BN139:BV139"/>
    <mergeCell ref="AV140:BM140"/>
    <mergeCell ref="BN140:BV140"/>
    <mergeCell ref="AV135:BM135"/>
    <mergeCell ref="BN135:BV135"/>
    <mergeCell ref="AV136:BM136"/>
    <mergeCell ref="BN136:BV136"/>
    <mergeCell ref="AV137:BM137"/>
    <mergeCell ref="BN137:BV137"/>
  </mergeCells>
  <hyperlinks>
    <hyperlink ref="D77" r:id="rId1" xr:uid="{00000000-0004-0000-0300-000000000000}"/>
    <hyperlink ref="D78" r:id="rId2" xr:uid="{00000000-0004-0000-0300-000001000000}"/>
    <hyperlink ref="D75" r:id="rId3" xr:uid="{00000000-0004-0000-0300-000002000000}"/>
    <hyperlink ref="D76" r:id="rId4" xr:uid="{00000000-0004-0000-0300-000003000000}"/>
    <hyperlink ref="D74" r:id="rId5" xr:uid="{D4F7676D-444D-4C6D-A13B-535E984FFCBF}"/>
    <hyperlink ref="D79" r:id="rId6" xr:uid="{EC40840A-D935-4372-A2CD-223020EB8F80}"/>
    <hyperlink ref="D80" r:id="rId7" xr:uid="{B0C8D77D-95E1-4103-A572-FA156AA1E18A}"/>
  </hyperlinks>
  <pageMargins left="0.7" right="0.7" top="0.78740157499999996" bottom="0.78740157499999996" header="0.3" footer="0.3"/>
  <pageSetup paperSize="9" orientation="portrait" r:id="rId8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AT180"/>
  <sheetViews>
    <sheetView zoomScale="80" zoomScaleNormal="80" workbookViewId="0">
      <selection activeCell="C8" sqref="C8"/>
    </sheetView>
  </sheetViews>
  <sheetFormatPr defaultColWidth="11.44140625" defaultRowHeight="14.4" x14ac:dyDescent="0.3"/>
  <cols>
    <col min="2" max="2" width="50.33203125" customWidth="1"/>
    <col min="3" max="3" width="21.109375" customWidth="1"/>
    <col min="4" max="4" width="21.44140625" customWidth="1"/>
    <col min="5" max="5" width="21.88671875" customWidth="1"/>
    <col min="6" max="6" width="21.6640625" customWidth="1"/>
    <col min="7" max="7" width="21.5546875" customWidth="1"/>
    <col min="8" max="9" width="18.6640625" customWidth="1"/>
    <col min="10" max="12" width="17.6640625" customWidth="1"/>
    <col min="13" max="13" width="0.6640625" customWidth="1"/>
    <col min="14" max="17" width="17.6640625" customWidth="1"/>
    <col min="18" max="18" width="30.6640625" customWidth="1"/>
    <col min="19" max="22" width="17.6640625" customWidth="1"/>
    <col min="23" max="23" width="0.6640625" customWidth="1"/>
    <col min="24" max="26" width="17.6640625" customWidth="1"/>
    <col min="29" max="31" width="17.6640625" customWidth="1"/>
    <col min="32" max="32" width="11.44140625" customWidth="1"/>
  </cols>
  <sheetData>
    <row r="1" spans="1:46" s="15" customFormat="1" x14ac:dyDescent="0.3">
      <c r="A1" s="426" t="s">
        <v>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08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</row>
    <row r="2" spans="1:46" s="15" customFormat="1" x14ac:dyDescent="0.3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</row>
    <row r="3" spans="1:46" s="15" customFormat="1" ht="38.700000000000003" customHeight="1" x14ac:dyDescent="0.3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</row>
    <row r="4" spans="1:46" s="1" customFormat="1" ht="3.75" customHeight="1" x14ac:dyDescent="0.3"/>
    <row r="5" spans="1:46" s="2" customFormat="1" ht="3.75" customHeight="1" x14ac:dyDescent="0.3"/>
    <row r="6" spans="1:46" ht="39" customHeight="1" x14ac:dyDescent="0.65">
      <c r="A6" s="410" t="s">
        <v>337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</row>
    <row r="7" spans="1:46" ht="39" customHeight="1" x14ac:dyDescent="0.65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</row>
    <row r="8" spans="1:46" ht="39" customHeight="1" x14ac:dyDescent="0.65">
      <c r="A8" s="346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</row>
    <row r="9" spans="1:46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ht="24" customHeight="1" x14ac:dyDescent="0.4">
      <c r="A10" s="120" t="s">
        <v>272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15" thickBot="1" x14ac:dyDescent="0.35">
      <c r="A11" s="5"/>
      <c r="B11" s="5"/>
      <c r="C11" s="5"/>
      <c r="D11" s="5"/>
      <c r="E11" s="77"/>
      <c r="F11" s="77"/>
      <c r="G11" s="7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59.1" customHeight="1" x14ac:dyDescent="0.3">
      <c r="A12" s="5"/>
      <c r="B12" s="39" t="s">
        <v>338</v>
      </c>
      <c r="C12" s="54" t="s">
        <v>275</v>
      </c>
      <c r="D12" s="54" t="s">
        <v>339</v>
      </c>
      <c r="E12" s="172" t="s">
        <v>340</v>
      </c>
      <c r="F12" s="173" t="s">
        <v>341</v>
      </c>
      <c r="G12" s="174" t="s">
        <v>342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15" customHeight="1" x14ac:dyDescent="0.3">
      <c r="A13" s="5"/>
      <c r="B13" s="86" t="s">
        <v>343</v>
      </c>
      <c r="C13" s="23"/>
      <c r="D13" s="23"/>
      <c r="E13" s="121"/>
      <c r="F13" s="23"/>
      <c r="G13" s="8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" customHeight="1" x14ac:dyDescent="0.3">
      <c r="A14" s="5"/>
      <c r="B14" s="5"/>
      <c r="C14" s="5"/>
      <c r="D14" s="5"/>
      <c r="E14" s="117"/>
      <c r="F14" s="20"/>
      <c r="G14" s="7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15" customHeight="1" x14ac:dyDescent="0.3">
      <c r="A15" s="5"/>
      <c r="B15" s="5"/>
      <c r="C15" s="5"/>
      <c r="D15" s="5"/>
      <c r="E15" s="117"/>
      <c r="F15" s="20"/>
      <c r="G15" s="79"/>
      <c r="H15" s="5"/>
      <c r="I15" s="20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51" customHeight="1" x14ac:dyDescent="0.3">
      <c r="A16" s="5"/>
      <c r="B16" s="39" t="s">
        <v>344</v>
      </c>
      <c r="C16" s="54" t="s">
        <v>275</v>
      </c>
      <c r="D16" s="54" t="s">
        <v>339</v>
      </c>
      <c r="E16" s="172" t="s">
        <v>340</v>
      </c>
      <c r="F16" s="173" t="s">
        <v>341</v>
      </c>
      <c r="G16" s="174" t="s">
        <v>342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15" customHeight="1" x14ac:dyDescent="0.3">
      <c r="A17" s="5"/>
      <c r="B17" s="87" t="s">
        <v>345</v>
      </c>
      <c r="C17" s="23"/>
      <c r="D17" s="23"/>
      <c r="E17" s="121"/>
      <c r="F17" s="23"/>
      <c r="G17" s="82"/>
      <c r="H17" s="5"/>
      <c r="I17" s="4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15" customHeight="1" x14ac:dyDescent="0.3">
      <c r="A18" s="5"/>
      <c r="B18" s="86" t="s">
        <v>346</v>
      </c>
      <c r="C18" s="23"/>
      <c r="D18" s="23"/>
      <c r="E18" s="121"/>
      <c r="F18" s="23"/>
      <c r="G18" s="8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8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15" customHeight="1" x14ac:dyDescent="0.3">
      <c r="A19" s="5"/>
      <c r="B19" s="86" t="s">
        <v>347</v>
      </c>
      <c r="C19" s="23"/>
      <c r="D19" s="23"/>
      <c r="E19" s="121"/>
      <c r="F19" s="23"/>
      <c r="G19" s="8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15" customHeight="1" x14ac:dyDescent="0.3">
      <c r="A20" s="5"/>
      <c r="B20" s="86" t="s">
        <v>348</v>
      </c>
      <c r="C20" s="23"/>
      <c r="D20" s="23"/>
      <c r="E20" s="121"/>
      <c r="F20" s="23"/>
      <c r="G20" s="8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15" customHeight="1" x14ac:dyDescent="0.3">
      <c r="A21" s="5"/>
      <c r="B21" s="5"/>
      <c r="C21" s="5"/>
      <c r="D21" s="5"/>
      <c r="E21" s="117"/>
      <c r="F21" s="20"/>
      <c r="G21" s="7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5" customHeight="1" x14ac:dyDescent="0.3">
      <c r="A22" s="5"/>
      <c r="B22" s="5"/>
      <c r="C22" s="5"/>
      <c r="D22" s="5"/>
      <c r="E22" s="117"/>
      <c r="F22" s="20"/>
      <c r="G22" s="79"/>
      <c r="H22" s="5"/>
      <c r="I22" s="4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58.5" customHeight="1" x14ac:dyDescent="0.3">
      <c r="A23" s="5"/>
      <c r="B23" s="39" t="s">
        <v>265</v>
      </c>
      <c r="C23" s="54" t="s">
        <v>275</v>
      </c>
      <c r="D23" s="54" t="s">
        <v>339</v>
      </c>
      <c r="E23" s="172" t="s">
        <v>340</v>
      </c>
      <c r="F23" s="173" t="s">
        <v>341</v>
      </c>
      <c r="G23" s="174" t="s">
        <v>342</v>
      </c>
      <c r="H23" s="5"/>
      <c r="I23" s="4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15" customHeight="1" x14ac:dyDescent="0.3">
      <c r="A24" s="5"/>
      <c r="B24" s="86" t="s">
        <v>349</v>
      </c>
      <c r="C24" s="23"/>
      <c r="D24" s="23"/>
      <c r="E24" s="121"/>
      <c r="F24" s="23"/>
      <c r="G24" s="8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15" customHeight="1" x14ac:dyDescent="0.3">
      <c r="A25" s="5"/>
      <c r="B25" s="86" t="s">
        <v>350</v>
      </c>
      <c r="C25" s="23"/>
      <c r="D25" s="23"/>
      <c r="E25" s="121"/>
      <c r="F25" s="23"/>
      <c r="G25" s="82"/>
      <c r="H25" s="5"/>
      <c r="I25" s="4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15" customHeight="1" x14ac:dyDescent="0.3">
      <c r="A26" s="5"/>
      <c r="B26" s="224" t="s">
        <v>351</v>
      </c>
      <c r="C26" s="23"/>
      <c r="D26" s="23"/>
      <c r="E26" s="121"/>
      <c r="F26" s="23"/>
      <c r="G26" s="8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15" customHeight="1" x14ac:dyDescent="0.3">
      <c r="A27" s="5"/>
      <c r="B27" s="5"/>
      <c r="C27" s="5"/>
      <c r="D27" s="5"/>
      <c r="E27" s="117"/>
      <c r="F27" s="20"/>
      <c r="G27" s="79"/>
      <c r="H27" s="2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15" customHeight="1" x14ac:dyDescent="0.3">
      <c r="A28" s="5"/>
      <c r="B28" s="5"/>
      <c r="C28" s="19" t="s">
        <v>352</v>
      </c>
      <c r="D28" s="19" t="s">
        <v>352</v>
      </c>
      <c r="E28" s="122" t="s">
        <v>352</v>
      </c>
      <c r="F28" s="123" t="s">
        <v>352</v>
      </c>
      <c r="G28" s="124" t="s">
        <v>352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15" customHeight="1" x14ac:dyDescent="0.3">
      <c r="A29" s="5"/>
      <c r="B29" s="87" t="s">
        <v>353</v>
      </c>
      <c r="C29" s="42"/>
      <c r="D29" s="42"/>
      <c r="E29" s="200"/>
      <c r="F29" s="42"/>
      <c r="G29" s="20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15" customHeight="1" x14ac:dyDescent="0.3">
      <c r="A30" s="5"/>
      <c r="B30" s="86" t="s">
        <v>354</v>
      </c>
      <c r="C30" s="23"/>
      <c r="D30" s="23"/>
      <c r="E30" s="121"/>
      <c r="F30" s="23"/>
      <c r="G30" s="8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15" customHeight="1" thickBot="1" x14ac:dyDescent="0.35">
      <c r="A31" s="5"/>
      <c r="B31" s="86" t="s">
        <v>355</v>
      </c>
      <c r="C31" s="23"/>
      <c r="D31" s="23"/>
      <c r="E31" s="80"/>
      <c r="F31" s="81"/>
      <c r="G31" s="8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15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15" customHeight="1" x14ac:dyDescent="0.3">
      <c r="A33" s="5"/>
      <c r="B33" s="5"/>
      <c r="C33" s="5"/>
      <c r="D33" s="5"/>
      <c r="E33" s="5"/>
      <c r="F33" s="5"/>
      <c r="G33" s="5"/>
      <c r="H33" s="5"/>
      <c r="I33" s="5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15" customHeight="1" x14ac:dyDescent="0.3">
      <c r="A34" s="5"/>
      <c r="B34" s="5"/>
      <c r="C34" s="5"/>
      <c r="D34" s="5"/>
      <c r="E34" s="5"/>
      <c r="F34" s="5"/>
      <c r="G34" s="5"/>
      <c r="H34" s="5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15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18" customHeight="1" x14ac:dyDescent="0.3">
      <c r="A36" s="60" t="s">
        <v>356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ht="1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1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ht="1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ht="15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ht="15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ht="15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ht="15" customHeight="1" x14ac:dyDescent="0.3">
      <c r="A43" s="5"/>
      <c r="B43" s="5"/>
      <c r="C43" s="5"/>
      <c r="D43" s="5"/>
      <c r="E43" s="20"/>
      <c r="F43" s="20"/>
      <c r="G43" s="2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ht="57.9" customHeight="1" x14ac:dyDescent="0.3">
      <c r="A44" s="5"/>
      <c r="B44" s="39" t="s">
        <v>357</v>
      </c>
      <c r="C44" s="54" t="s">
        <v>358</v>
      </c>
      <c r="D44" s="108" t="s">
        <v>359</v>
      </c>
      <c r="E44" s="298" t="s">
        <v>360</v>
      </c>
      <c r="F44" s="297" t="s">
        <v>361</v>
      </c>
      <c r="G44" s="300" t="s">
        <v>362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ht="15" customHeight="1" x14ac:dyDescent="0.3">
      <c r="A45" s="5"/>
      <c r="B45" s="86" t="s">
        <v>363</v>
      </c>
      <c r="C45" s="23"/>
      <c r="D45" s="160"/>
      <c r="E45" s="299"/>
      <c r="F45" s="23"/>
      <c r="G45" s="301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 ht="15" customHeight="1" x14ac:dyDescent="0.3">
      <c r="A46" s="5"/>
      <c r="B46" s="86" t="s">
        <v>364</v>
      </c>
      <c r="C46" s="23"/>
      <c r="D46" s="160"/>
      <c r="E46" s="299"/>
      <c r="F46" s="23"/>
      <c r="G46" s="30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ht="15" customHeight="1" x14ac:dyDescent="0.3">
      <c r="A47" s="5"/>
      <c r="B47" s="86" t="s">
        <v>365</v>
      </c>
      <c r="C47" s="23"/>
      <c r="D47" s="160"/>
      <c r="E47" s="299"/>
      <c r="F47" s="23"/>
      <c r="G47" s="30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 ht="15" customHeight="1" x14ac:dyDescent="0.3">
      <c r="A48" s="5"/>
      <c r="B48" s="86" t="s">
        <v>277</v>
      </c>
      <c r="C48" s="23"/>
      <c r="D48" s="160"/>
      <c r="E48" s="299"/>
      <c r="F48" s="23"/>
      <c r="G48" s="301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ht="15" customHeight="1" x14ac:dyDescent="0.3">
      <c r="A49" s="5"/>
      <c r="B49" s="86" t="s">
        <v>311</v>
      </c>
      <c r="C49" s="23"/>
      <c r="D49" s="160"/>
      <c r="E49" s="299"/>
      <c r="F49" s="23"/>
      <c r="G49" s="30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ht="15" customHeight="1" x14ac:dyDescent="0.3">
      <c r="A50" s="5"/>
      <c r="B50" s="86" t="s">
        <v>294</v>
      </c>
      <c r="C50" s="23"/>
      <c r="D50" s="160"/>
      <c r="E50" s="299"/>
      <c r="F50" s="23"/>
      <c r="G50" s="301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 ht="15" customHeight="1" x14ac:dyDescent="0.3">
      <c r="A51" s="5"/>
      <c r="B51" s="86" t="s">
        <v>265</v>
      </c>
      <c r="C51" s="23"/>
      <c r="D51" s="160"/>
      <c r="E51" s="302"/>
      <c r="F51" s="303"/>
      <c r="G51" s="30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ht="15" customHeight="1" x14ac:dyDescent="0.3">
      <c r="A52" s="5"/>
      <c r="B52" s="7" t="s">
        <v>176</v>
      </c>
      <c r="C52" s="18">
        <f>SUM(C45:C51)</f>
        <v>0</v>
      </c>
      <c r="D52" s="18">
        <f>SUM(D45:D51)</f>
        <v>0</v>
      </c>
      <c r="E52" s="18">
        <f>SUM(E45:E51)</f>
        <v>0</v>
      </c>
      <c r="F52" s="18">
        <f>SUM(F45:F51)</f>
        <v>0</v>
      </c>
      <c r="G52" s="18">
        <f>SUM(G45:G51)</f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ht="14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ht="14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ht="14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ht="14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ht="24" customHeight="1" x14ac:dyDescent="0.4">
      <c r="A57" s="120" t="s">
        <v>366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ht="15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ht="15" customHeight="1" x14ac:dyDescent="0.3">
      <c r="A59" s="5"/>
      <c r="B59" s="5"/>
      <c r="C59" s="5"/>
      <c r="D59" s="5"/>
      <c r="E59" s="20"/>
      <c r="F59" s="20"/>
      <c r="G59" s="20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51.9" customHeight="1" x14ac:dyDescent="0.3">
      <c r="A60" s="5"/>
      <c r="B60" s="50" t="s">
        <v>367</v>
      </c>
      <c r="C60" s="54" t="s">
        <v>275</v>
      </c>
      <c r="D60" s="108" t="s">
        <v>339</v>
      </c>
      <c r="E60" s="298" t="s">
        <v>340</v>
      </c>
      <c r="F60" s="297" t="s">
        <v>341</v>
      </c>
      <c r="G60" s="300" t="s">
        <v>342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15" customHeight="1" x14ac:dyDescent="0.3">
      <c r="A61" s="5"/>
      <c r="B61" s="341" t="s">
        <v>368</v>
      </c>
      <c r="C61" s="23"/>
      <c r="D61" s="160"/>
      <c r="E61" s="305"/>
      <c r="F61" s="23"/>
      <c r="G61" s="321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ht="15" customHeight="1" x14ac:dyDescent="0.3">
      <c r="A62" s="5"/>
      <c r="B62" s="59" t="s">
        <v>369</v>
      </c>
      <c r="C62" s="23"/>
      <c r="D62" s="160"/>
      <c r="E62" s="306"/>
      <c r="F62" s="23"/>
      <c r="G62" s="33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ht="15" customHeight="1" x14ac:dyDescent="0.3">
      <c r="A63" s="5"/>
      <c r="B63" s="5"/>
      <c r="C63" s="5"/>
      <c r="D63" s="5"/>
      <c r="E63" s="20"/>
      <c r="F63" s="20"/>
      <c r="G63" s="20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1:46" ht="15" customHeight="1" x14ac:dyDescent="0.3">
      <c r="A64" s="5"/>
      <c r="B64" s="5"/>
      <c r="C64" s="16" t="s">
        <v>370</v>
      </c>
      <c r="D64" s="16" t="s">
        <v>370</v>
      </c>
      <c r="E64" s="40" t="s">
        <v>370</v>
      </c>
      <c r="F64" s="40" t="s">
        <v>370</v>
      </c>
      <c r="G64" s="40" t="s">
        <v>370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15" customHeight="1" x14ac:dyDescent="0.3">
      <c r="A65" s="5"/>
      <c r="B65" s="59" t="s">
        <v>371</v>
      </c>
      <c r="C65" s="42"/>
      <c r="D65" s="199"/>
      <c r="E65" s="307"/>
      <c r="F65" s="260"/>
      <c r="G65" s="311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ht="15" customHeight="1" x14ac:dyDescent="0.3">
      <c r="A66" s="5"/>
      <c r="B66" s="59" t="s">
        <v>372</v>
      </c>
      <c r="C66" s="42"/>
      <c r="D66" s="199"/>
      <c r="E66" s="307"/>
      <c r="F66" s="260"/>
      <c r="G66" s="30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x14ac:dyDescent="0.3">
      <c r="A67" s="5"/>
      <c r="B67" s="5"/>
      <c r="C67" s="5"/>
      <c r="D67" s="5"/>
      <c r="E67" s="20"/>
      <c r="F67" s="20"/>
      <c r="G67" s="2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spans="1:46" ht="18" customHeight="1" x14ac:dyDescent="0.3">
      <c r="A68" s="5"/>
      <c r="B68" s="5"/>
      <c r="C68" s="5"/>
      <c r="D68" s="5"/>
      <c r="E68" s="20"/>
      <c r="F68" s="20"/>
      <c r="G68" s="2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62.1" customHeight="1" x14ac:dyDescent="0.3">
      <c r="A69" s="5"/>
      <c r="B69" s="50" t="s">
        <v>373</v>
      </c>
      <c r="C69" s="54" t="s">
        <v>374</v>
      </c>
      <c r="D69" s="108" t="s">
        <v>375</v>
      </c>
      <c r="E69" s="327" t="s">
        <v>376</v>
      </c>
      <c r="F69" s="315" t="s">
        <v>377</v>
      </c>
      <c r="G69" s="328" t="s">
        <v>378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33.6" customHeight="1" x14ac:dyDescent="0.3">
      <c r="A70" s="5"/>
      <c r="B70" s="225" t="s">
        <v>379</v>
      </c>
      <c r="C70" s="42"/>
      <c r="D70" s="199"/>
      <c r="E70" s="329"/>
      <c r="F70" s="312"/>
      <c r="G70" s="3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spans="1:46" ht="26.7" customHeight="1" x14ac:dyDescent="0.3">
      <c r="A71" s="5"/>
      <c r="B71" s="5"/>
      <c r="C71" s="5"/>
      <c r="D71" s="5"/>
      <c r="E71" s="20"/>
      <c r="F71" s="20"/>
      <c r="G71" s="31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1:46" ht="56.4" customHeight="1" x14ac:dyDescent="0.3">
      <c r="A72" s="5"/>
      <c r="B72" s="226" t="s">
        <v>380</v>
      </c>
      <c r="C72" s="54" t="s">
        <v>275</v>
      </c>
      <c r="D72" s="108" t="s">
        <v>339</v>
      </c>
      <c r="E72" s="298" t="s">
        <v>340</v>
      </c>
      <c r="F72" s="315" t="s">
        <v>341</v>
      </c>
      <c r="G72" s="318" t="s">
        <v>342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46" x14ac:dyDescent="0.3">
      <c r="A73" s="5"/>
      <c r="B73" s="227" t="s">
        <v>381</v>
      </c>
      <c r="C73" s="23"/>
      <c r="D73" s="160"/>
      <c r="E73" s="302"/>
      <c r="F73" s="316"/>
      <c r="G73" s="321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  <row r="74" spans="1:46" x14ac:dyDescent="0.3">
      <c r="A74" s="5"/>
      <c r="B74" s="5"/>
      <c r="C74" s="5"/>
      <c r="D74" s="5"/>
      <c r="E74" s="20"/>
      <c r="F74" s="20"/>
      <c r="G74" s="31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ht="59.4" customHeight="1" x14ac:dyDescent="0.3">
      <c r="A75" s="5"/>
      <c r="B75" s="281" t="s">
        <v>382</v>
      </c>
      <c r="C75" s="54" t="s">
        <v>275</v>
      </c>
      <c r="D75" s="108" t="s">
        <v>339</v>
      </c>
      <c r="E75" s="298" t="s">
        <v>340</v>
      </c>
      <c r="F75" s="297" t="s">
        <v>341</v>
      </c>
      <c r="G75" s="318" t="s">
        <v>342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x14ac:dyDescent="0.3">
      <c r="A76" s="5"/>
      <c r="B76" s="272" t="s">
        <v>383</v>
      </c>
      <c r="C76" s="23"/>
      <c r="D76" s="160"/>
      <c r="E76" s="299"/>
      <c r="F76" s="23"/>
      <c r="G76" s="301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x14ac:dyDescent="0.3">
      <c r="A77" s="5"/>
      <c r="B77" s="272" t="s">
        <v>384</v>
      </c>
      <c r="C77" s="23"/>
      <c r="D77" s="160"/>
      <c r="E77" s="305"/>
      <c r="F77" s="23"/>
      <c r="G77" s="321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x14ac:dyDescent="0.3">
      <c r="A78" s="5"/>
      <c r="B78" s="5"/>
      <c r="C78" s="5"/>
      <c r="D78" s="5"/>
      <c r="E78" s="322"/>
      <c r="F78" s="20"/>
      <c r="G78" s="322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x14ac:dyDescent="0.3">
      <c r="A79" s="5"/>
      <c r="B79" s="5"/>
      <c r="C79" s="5"/>
      <c r="D79" s="5"/>
      <c r="E79" s="323"/>
      <c r="F79" s="20"/>
      <c r="G79" s="32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ht="72.75" customHeight="1" x14ac:dyDescent="0.3">
      <c r="A80" s="5"/>
      <c r="B80" s="39" t="s">
        <v>385</v>
      </c>
      <c r="C80" s="54" t="s">
        <v>386</v>
      </c>
      <c r="D80" s="108" t="s">
        <v>387</v>
      </c>
      <c r="E80" s="320" t="s">
        <v>388</v>
      </c>
      <c r="F80" s="324" t="s">
        <v>389</v>
      </c>
      <c r="G80" s="318" t="s">
        <v>390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14.7" customHeight="1" x14ac:dyDescent="0.3">
      <c r="A81" s="5"/>
      <c r="B81" s="341" t="s">
        <v>391</v>
      </c>
      <c r="C81" s="42"/>
      <c r="D81" s="199"/>
      <c r="E81" s="308"/>
      <c r="F81" s="312"/>
      <c r="G81" s="31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x14ac:dyDescent="0.3">
      <c r="A82" s="5"/>
      <c r="B82" s="59" t="s">
        <v>392</v>
      </c>
      <c r="C82" s="42"/>
      <c r="D82" s="199"/>
      <c r="E82" s="314"/>
      <c r="F82" s="42"/>
      <c r="G82" s="31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x14ac:dyDescent="0.3">
      <c r="A83" s="5"/>
      <c r="B83" s="5"/>
      <c r="C83" s="5"/>
      <c r="D83" s="5"/>
      <c r="E83" s="313"/>
      <c r="F83" s="20"/>
      <c r="G83" s="31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1:46" x14ac:dyDescent="0.3">
      <c r="A84" s="5"/>
      <c r="B84" s="59" t="s">
        <v>393</v>
      </c>
      <c r="C84" s="23"/>
      <c r="D84" s="160"/>
      <c r="E84" s="325"/>
      <c r="F84" s="303"/>
      <c r="G84" s="32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46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86" spans="1:46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</row>
    <row r="88" spans="1:46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</row>
    <row r="89" spans="1:46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</row>
    <row r="90" spans="1:46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</row>
    <row r="91" spans="1:46" ht="14.7" customHeight="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</row>
    <row r="92" spans="1:46" ht="14.7" customHeight="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</row>
    <row r="93" spans="1:46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spans="1:46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1:46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spans="1:46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</row>
    <row r="97" spans="1:46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</row>
    <row r="98" spans="1:46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</row>
    <row r="99" spans="1:46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spans="1:46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1:46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</row>
    <row r="102" spans="1:46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spans="1:46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</row>
    <row r="104" spans="1:46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1:46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1:46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</row>
    <row r="107" spans="1:46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</row>
    <row r="108" spans="1:46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</row>
    <row r="109" spans="1:46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</row>
    <row r="110" spans="1:46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</row>
    <row r="111" spans="1:46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</row>
    <row r="112" spans="1:46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</row>
    <row r="113" spans="1:46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</row>
    <row r="114" spans="1:46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</row>
    <row r="115" spans="1:46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</row>
    <row r="116" spans="1:46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</row>
    <row r="117" spans="1:46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</row>
    <row r="118" spans="1:46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</row>
    <row r="119" spans="1:46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</row>
    <row r="120" spans="1:46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</row>
    <row r="121" spans="1:46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</row>
    <row r="122" spans="1:46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</row>
    <row r="123" spans="1:46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</row>
    <row r="124" spans="1:46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</row>
    <row r="125" spans="1:46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</row>
    <row r="126" spans="1:46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</row>
    <row r="127" spans="1:46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</row>
    <row r="128" spans="1:46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</row>
    <row r="129" spans="1:46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</row>
    <row r="130" spans="1:46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</row>
    <row r="131" spans="1:46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</row>
    <row r="132" spans="1:46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</row>
    <row r="133" spans="1:46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</row>
    <row r="134" spans="1:46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</row>
    <row r="135" spans="1:46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</row>
    <row r="136" spans="1:46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</row>
    <row r="137" spans="1:46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</row>
    <row r="138" spans="1:46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</row>
    <row r="139" spans="1:46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</row>
    <row r="140" spans="1:46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</row>
    <row r="141" spans="1:46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</row>
    <row r="142" spans="1:46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</row>
    <row r="143" spans="1:46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</row>
    <row r="144" spans="1:46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</row>
    <row r="145" spans="1:46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</row>
    <row r="146" spans="1:46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</row>
    <row r="147" spans="1:46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</row>
    <row r="148" spans="1:46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</row>
    <row r="149" spans="1:46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</row>
    <row r="150" spans="1:46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</row>
    <row r="151" spans="1:46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</row>
    <row r="152" spans="1:46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</row>
    <row r="153" spans="1:46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</row>
    <row r="154" spans="1:46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</row>
    <row r="155" spans="1:46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</row>
    <row r="156" spans="1:46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</row>
    <row r="157" spans="1:46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</row>
    <row r="158" spans="1:46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</row>
    <row r="159" spans="1:46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</row>
    <row r="160" spans="1:46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</row>
    <row r="161" spans="1:46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</row>
    <row r="162" spans="1:46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</row>
    <row r="163" spans="1:46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</row>
    <row r="164" spans="1:46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</row>
    <row r="165" spans="1:46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</row>
    <row r="166" spans="1:46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</row>
    <row r="167" spans="1:46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</row>
    <row r="168" spans="1:46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</row>
    <row r="169" spans="1:46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</row>
    <row r="170" spans="1:46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</row>
    <row r="171" spans="1:46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</row>
    <row r="172" spans="1:46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</row>
    <row r="173" spans="1:46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</row>
    <row r="174" spans="1:46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</row>
    <row r="175" spans="1:46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</row>
    <row r="176" spans="1:46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</row>
    <row r="177" spans="1:46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</row>
    <row r="178" spans="1:46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</row>
    <row r="179" spans="1:46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</row>
    <row r="180" spans="1:46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</row>
  </sheetData>
  <mergeCells count="4">
    <mergeCell ref="A1:AB3"/>
    <mergeCell ref="AC1:AT3"/>
    <mergeCell ref="A6:AB6"/>
    <mergeCell ref="AC6:AT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499984740745262"/>
  </sheetPr>
  <dimension ref="A1:BN721"/>
  <sheetViews>
    <sheetView zoomScale="80" zoomScaleNormal="80" workbookViewId="0">
      <selection activeCell="H83" sqref="H83"/>
    </sheetView>
  </sheetViews>
  <sheetFormatPr defaultColWidth="11.44140625" defaultRowHeight="14.4" x14ac:dyDescent="0.3"/>
  <cols>
    <col min="1" max="1" width="11.44140625" customWidth="1"/>
    <col min="2" max="2" width="63.33203125" customWidth="1"/>
    <col min="3" max="3" width="15.109375" customWidth="1"/>
    <col min="4" max="4" width="14.6640625" customWidth="1"/>
    <col min="5" max="5" width="6.33203125" customWidth="1"/>
    <col min="6" max="10" width="15.6640625" customWidth="1"/>
    <col min="11" max="11" width="9.44140625" bestFit="1" customWidth="1"/>
    <col min="12" max="17" width="15.6640625" customWidth="1"/>
    <col min="18" max="18" width="19.44140625" customWidth="1"/>
    <col min="19" max="19" width="15.6640625" customWidth="1"/>
  </cols>
  <sheetData>
    <row r="1" spans="1:65" s="15" customFormat="1" ht="15" customHeight="1" x14ac:dyDescent="0.3">
      <c r="A1" s="408" t="s">
        <v>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</row>
    <row r="2" spans="1:65" s="15" customFormat="1" ht="15" customHeight="1" x14ac:dyDescent="0.3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</row>
    <row r="3" spans="1:65" s="15" customFormat="1" ht="38.700000000000003" customHeight="1" x14ac:dyDescent="0.3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</row>
    <row r="4" spans="1:65" s="1" customFormat="1" ht="3.75" customHeight="1" x14ac:dyDescent="0.3"/>
    <row r="5" spans="1:65" s="2" customFormat="1" ht="3.75" customHeight="1" x14ac:dyDescent="0.3"/>
    <row r="6" spans="1:65" ht="39" customHeight="1" x14ac:dyDescent="0.65">
      <c r="A6" s="410" t="s">
        <v>394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1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</row>
    <row r="8" spans="1:65" ht="19.2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65" ht="21.75" customHeight="1" x14ac:dyDescent="0.3">
      <c r="A9" s="60" t="s">
        <v>395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65" ht="14.7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65" ht="28.2" customHeight="1" x14ac:dyDescent="0.3">
      <c r="A11" s="5"/>
      <c r="B11" s="337" t="s">
        <v>396</v>
      </c>
      <c r="C11" s="228" t="s">
        <v>397</v>
      </c>
      <c r="D11" s="230" t="s">
        <v>398</v>
      </c>
      <c r="E11" s="5"/>
      <c r="F11" s="231"/>
      <c r="G11" s="233" t="s">
        <v>399</v>
      </c>
      <c r="H11" s="237"/>
      <c r="I11" s="238" t="s">
        <v>397</v>
      </c>
      <c r="J11" s="342" t="s">
        <v>398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65" ht="14.7" customHeight="1" x14ac:dyDescent="0.3">
      <c r="A12" s="5"/>
      <c r="B12" s="340" t="s">
        <v>400</v>
      </c>
      <c r="C12" s="242"/>
      <c r="D12" s="244">
        <f>C12/($D$17)</f>
        <v>0</v>
      </c>
      <c r="E12" s="5"/>
      <c r="F12" s="232"/>
      <c r="G12" s="234" t="s">
        <v>401</v>
      </c>
      <c r="H12" s="239"/>
      <c r="I12" s="247">
        <f>SUM(H30:H34,G38:G42,G46:G50,G54:G58,G62:G66,G70:G74,G78:G82)</f>
        <v>0</v>
      </c>
      <c r="J12" s="248">
        <f>I12/($D$17)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65" x14ac:dyDescent="0.3">
      <c r="A13" s="5"/>
      <c r="B13" s="340" t="s">
        <v>402</v>
      </c>
      <c r="C13" s="242"/>
      <c r="D13" s="244">
        <f t="shared" ref="D13:D15" si="0">C13/($D$17)</f>
        <v>0</v>
      </c>
      <c r="E13" s="5"/>
      <c r="F13" s="232"/>
      <c r="G13" s="235" t="s">
        <v>403</v>
      </c>
      <c r="H13" s="236"/>
      <c r="I13" s="249">
        <f>C16-I12</f>
        <v>0</v>
      </c>
      <c r="J13" s="250">
        <f>I13/($D$17)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65" x14ac:dyDescent="0.3">
      <c r="A14" s="5"/>
      <c r="B14" s="340" t="s">
        <v>404</v>
      </c>
      <c r="C14" s="243"/>
      <c r="D14" s="244">
        <f t="shared" si="0"/>
        <v>0</v>
      </c>
      <c r="E14" s="5"/>
      <c r="F14" s="5"/>
      <c r="G14" s="2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x14ac:dyDescent="0.3">
      <c r="A15" s="5"/>
      <c r="B15" s="340" t="s">
        <v>405</v>
      </c>
      <c r="C15" s="243"/>
      <c r="D15" s="244">
        <f t="shared" si="0"/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x14ac:dyDescent="0.3">
      <c r="A16" s="5"/>
      <c r="B16" s="7" t="s">
        <v>176</v>
      </c>
      <c r="C16" s="245">
        <f>SUM(C12:C15)</f>
        <v>0</v>
      </c>
      <c r="D16" s="246">
        <f>SUM(D12:D15)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6" ht="53.25" customHeight="1" x14ac:dyDescent="0.3">
      <c r="A17" s="5"/>
      <c r="B17" s="241" t="s">
        <v>406</v>
      </c>
      <c r="C17" s="163"/>
      <c r="D17" s="240">
        <v>4.5471000000000004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6" ht="14.7" customHeight="1" x14ac:dyDescent="0.3">
      <c r="A18" s="5"/>
      <c r="B18" s="7"/>
      <c r="C18" s="163"/>
      <c r="D18" s="16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6" ht="14.7" customHeight="1" x14ac:dyDescent="0.3">
      <c r="A19" s="5"/>
      <c r="B19" s="5"/>
      <c r="C19" s="5"/>
      <c r="D19" s="5"/>
      <c r="E19" s="5"/>
      <c r="F19" s="5"/>
      <c r="G19" s="5"/>
      <c r="H19" s="2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66" ht="17.25" customHeight="1" x14ac:dyDescent="0.3">
      <c r="A20" s="60" t="s">
        <v>407</v>
      </c>
      <c r="B20" s="5"/>
      <c r="C20" s="5"/>
      <c r="D20" s="5"/>
      <c r="E20" s="5"/>
      <c r="F20" s="5"/>
      <c r="G20" s="5"/>
      <c r="H20" s="2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1:66" ht="17.399999999999999" x14ac:dyDescent="0.3">
      <c r="A21" s="6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6" ht="17.399999999999999" x14ac:dyDescent="0.3">
      <c r="A22" s="6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6" ht="17.399999999999999" x14ac:dyDescent="0.3">
      <c r="A23" s="6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1:66" ht="17.399999999999999" x14ac:dyDescent="0.3">
      <c r="A24" s="6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1:66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6" ht="15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6" ht="30" customHeight="1" x14ac:dyDescent="0.3">
      <c r="A27" s="5"/>
      <c r="B27" s="430" t="s">
        <v>408</v>
      </c>
      <c r="C27" s="431" t="s">
        <v>409</v>
      </c>
      <c r="D27" s="432"/>
      <c r="E27" s="5"/>
      <c r="F27" s="429" t="s">
        <v>410</v>
      </c>
      <c r="G27" s="429" t="s">
        <v>411</v>
      </c>
      <c r="H27" s="429" t="s">
        <v>412</v>
      </c>
      <c r="I27" s="429" t="s">
        <v>413</v>
      </c>
      <c r="J27" s="429" t="s">
        <v>414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ht="15" customHeight="1" x14ac:dyDescent="0.3">
      <c r="A28" s="5"/>
      <c r="B28" s="430"/>
      <c r="C28" s="431" t="s">
        <v>415</v>
      </c>
      <c r="D28" s="432" t="s">
        <v>416</v>
      </c>
      <c r="E28" s="5"/>
      <c r="F28" s="429"/>
      <c r="G28" s="429"/>
      <c r="H28" s="429"/>
      <c r="I28" s="429"/>
      <c r="J28" s="42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ht="24" customHeight="1" x14ac:dyDescent="0.3">
      <c r="A29" s="5"/>
      <c r="B29" s="32" t="s">
        <v>417</v>
      </c>
      <c r="C29" s="433"/>
      <c r="D29" s="434"/>
      <c r="E29" s="5"/>
      <c r="F29" s="429"/>
      <c r="G29" s="429"/>
      <c r="H29" s="429"/>
      <c r="I29" s="429"/>
      <c r="J29" s="42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ht="24" customHeight="1" x14ac:dyDescent="0.3">
      <c r="A30" s="5"/>
      <c r="B30" s="191"/>
      <c r="C30" s="189"/>
      <c r="D30" s="190"/>
      <c r="E30" s="5"/>
      <c r="F30" s="62" t="s">
        <v>75</v>
      </c>
      <c r="G30" s="101"/>
      <c r="H30" s="101">
        <f>G30/$D$17</f>
        <v>0</v>
      </c>
      <c r="I30" s="101"/>
      <c r="J30" s="10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ht="24" customHeight="1" x14ac:dyDescent="0.3">
      <c r="A31" s="5"/>
      <c r="B31" s="25"/>
      <c r="C31" s="28"/>
      <c r="D31" s="28"/>
      <c r="E31" s="5"/>
      <c r="F31" s="62" t="s">
        <v>75</v>
      </c>
      <c r="G31" s="101"/>
      <c r="H31" s="101">
        <f t="shared" ref="H31:H34" si="1">G31/$D$17</f>
        <v>0</v>
      </c>
      <c r="I31" s="101"/>
      <c r="J31" s="10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ht="24" customHeight="1" x14ac:dyDescent="0.3">
      <c r="A32" s="5"/>
      <c r="B32" s="33"/>
      <c r="C32" s="31"/>
      <c r="D32" s="13"/>
      <c r="E32" s="5"/>
      <c r="F32" s="62" t="s">
        <v>75</v>
      </c>
      <c r="G32" s="101"/>
      <c r="H32" s="101">
        <f t="shared" si="1"/>
        <v>0</v>
      </c>
      <c r="I32" s="101"/>
      <c r="J32" s="10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ht="24" customHeight="1" x14ac:dyDescent="0.3">
      <c r="A33" s="5"/>
      <c r="B33" s="25"/>
      <c r="C33" s="29"/>
      <c r="D33" s="13"/>
      <c r="E33" s="5"/>
      <c r="F33" s="62" t="s">
        <v>75</v>
      </c>
      <c r="G33" s="101"/>
      <c r="H33" s="101">
        <f t="shared" si="1"/>
        <v>0</v>
      </c>
      <c r="I33" s="101"/>
      <c r="J33" s="10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ht="24" customHeight="1" x14ac:dyDescent="0.3">
      <c r="A34" s="5"/>
      <c r="B34" s="24"/>
      <c r="C34" s="13"/>
      <c r="D34" s="13"/>
      <c r="E34" s="5"/>
      <c r="F34" s="62" t="s">
        <v>75</v>
      </c>
      <c r="G34" s="101"/>
      <c r="H34" s="101">
        <f t="shared" si="1"/>
        <v>0</v>
      </c>
      <c r="I34" s="101"/>
      <c r="J34" s="10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ht="24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1:66" ht="24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1:66" ht="24" customHeight="1" x14ac:dyDescent="0.3">
      <c r="A37" s="5"/>
      <c r="B37" s="27" t="s">
        <v>272</v>
      </c>
      <c r="C37" s="21"/>
      <c r="D37" s="21"/>
      <c r="E37" s="5"/>
      <c r="F37" s="21"/>
      <c r="G37" s="21"/>
      <c r="H37" s="21"/>
      <c r="I37" s="21"/>
      <c r="J37" s="2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 t="s">
        <v>418</v>
      </c>
    </row>
    <row r="38" spans="1:66" ht="24" customHeight="1" x14ac:dyDescent="0.3">
      <c r="A38" s="5"/>
      <c r="B38" s="34"/>
      <c r="C38" s="190"/>
      <c r="D38" s="190"/>
      <c r="E38" s="5"/>
      <c r="F38" s="62" t="s">
        <v>75</v>
      </c>
      <c r="G38" s="198"/>
      <c r="H38" s="101">
        <f>G38/$D$17</f>
        <v>0</v>
      </c>
      <c r="I38" s="101"/>
      <c r="J38" s="10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 t="s">
        <v>419</v>
      </c>
    </row>
    <row r="39" spans="1:66" ht="24" customHeight="1" x14ac:dyDescent="0.3">
      <c r="A39" s="5"/>
      <c r="B39" s="33"/>
      <c r="C39" s="28"/>
      <c r="D39" s="28"/>
      <c r="E39" s="5"/>
      <c r="F39" s="62" t="s">
        <v>75</v>
      </c>
      <c r="G39" s="30"/>
      <c r="H39" s="101">
        <f t="shared" ref="H39:H42" si="2">G39/$D$17</f>
        <v>0</v>
      </c>
      <c r="I39" s="101"/>
      <c r="J39" s="10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 t="s">
        <v>420</v>
      </c>
    </row>
    <row r="40" spans="1:66" ht="24" customHeight="1" x14ac:dyDescent="0.3">
      <c r="A40" s="5"/>
      <c r="B40" s="34"/>
      <c r="C40" s="29"/>
      <c r="D40" s="13"/>
      <c r="E40" s="5"/>
      <c r="F40" s="62" t="s">
        <v>75</v>
      </c>
      <c r="G40" s="30"/>
      <c r="H40" s="101">
        <f t="shared" si="2"/>
        <v>0</v>
      </c>
      <c r="I40" s="101"/>
      <c r="J40" s="10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 t="s">
        <v>421</v>
      </c>
    </row>
    <row r="41" spans="1:66" ht="24" customHeight="1" x14ac:dyDescent="0.3">
      <c r="A41" s="5"/>
      <c r="B41" s="33"/>
      <c r="C41" s="29"/>
      <c r="D41" s="13"/>
      <c r="E41" s="5"/>
      <c r="F41" s="62" t="s">
        <v>75</v>
      </c>
      <c r="G41" s="30"/>
      <c r="H41" s="101">
        <f t="shared" si="2"/>
        <v>0</v>
      </c>
      <c r="I41" s="101"/>
      <c r="J41" s="10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</row>
    <row r="42" spans="1:66" ht="24" customHeight="1" x14ac:dyDescent="0.3">
      <c r="A42" s="5"/>
      <c r="B42" s="34"/>
      <c r="C42" s="13"/>
      <c r="D42" s="13"/>
      <c r="E42" s="5"/>
      <c r="F42" s="62" t="s">
        <v>75</v>
      </c>
      <c r="G42" s="30"/>
      <c r="H42" s="101">
        <f t="shared" si="2"/>
        <v>0</v>
      </c>
      <c r="I42" s="101"/>
      <c r="J42" s="101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</row>
    <row r="43" spans="1:66" ht="24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</row>
    <row r="44" spans="1:66" ht="24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</row>
    <row r="45" spans="1:66" ht="24" customHeight="1" x14ac:dyDescent="0.3">
      <c r="A45" s="5"/>
      <c r="B45" s="27" t="s">
        <v>422</v>
      </c>
      <c r="C45" s="21"/>
      <c r="D45" s="21"/>
      <c r="E45" s="5"/>
      <c r="F45" s="21"/>
      <c r="G45" s="21"/>
      <c r="H45" s="21"/>
      <c r="I45" s="21"/>
      <c r="J45" s="21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</row>
    <row r="46" spans="1:66" ht="24" customHeight="1" x14ac:dyDescent="0.3">
      <c r="A46" s="5"/>
      <c r="B46" s="24"/>
      <c r="C46" s="28"/>
      <c r="D46" s="28"/>
      <c r="E46" s="5"/>
      <c r="F46" s="62" t="s">
        <v>75</v>
      </c>
      <c r="G46" s="30"/>
      <c r="H46" s="101">
        <f>G46/$D$17</f>
        <v>0</v>
      </c>
      <c r="I46" s="101"/>
      <c r="J46" s="101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1:66" ht="24" customHeight="1" x14ac:dyDescent="0.3">
      <c r="A47" s="5"/>
      <c r="B47" s="34"/>
      <c r="C47" s="28"/>
      <c r="D47" s="28"/>
      <c r="E47" s="5"/>
      <c r="F47" s="62" t="s">
        <v>75</v>
      </c>
      <c r="G47" s="30"/>
      <c r="H47" s="101">
        <f t="shared" ref="H47:H50" si="3">G47/$D$17</f>
        <v>0</v>
      </c>
      <c r="I47" s="101"/>
      <c r="J47" s="101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1:66" ht="24" customHeight="1" x14ac:dyDescent="0.3">
      <c r="A48" s="5"/>
      <c r="B48" s="33"/>
      <c r="C48" s="29"/>
      <c r="D48" s="13"/>
      <c r="E48" s="5"/>
      <c r="F48" s="62" t="s">
        <v>75</v>
      </c>
      <c r="G48" s="30"/>
      <c r="H48" s="101">
        <f t="shared" si="3"/>
        <v>0</v>
      </c>
      <c r="I48" s="101"/>
      <c r="J48" s="101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1:65" ht="24" customHeight="1" x14ac:dyDescent="0.3">
      <c r="A49" s="5"/>
      <c r="B49" s="35"/>
      <c r="C49" s="29"/>
      <c r="D49" s="13"/>
      <c r="E49" s="5"/>
      <c r="F49" s="62" t="s">
        <v>75</v>
      </c>
      <c r="G49" s="30"/>
      <c r="H49" s="101">
        <f t="shared" si="3"/>
        <v>0</v>
      </c>
      <c r="I49" s="101"/>
      <c r="J49" s="101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1:65" ht="24" customHeight="1" x14ac:dyDescent="0.3">
      <c r="A50" s="5"/>
      <c r="B50" s="33"/>
      <c r="C50" s="13"/>
      <c r="D50" s="13"/>
      <c r="E50" s="5"/>
      <c r="F50" s="62" t="s">
        <v>75</v>
      </c>
      <c r="G50" s="30"/>
      <c r="H50" s="101">
        <f t="shared" si="3"/>
        <v>0</v>
      </c>
      <c r="I50" s="101"/>
      <c r="J50" s="101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</row>
    <row r="51" spans="1:65" ht="24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1:65" ht="24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</row>
    <row r="53" spans="1:65" ht="24" customHeight="1" x14ac:dyDescent="0.3">
      <c r="A53" s="5"/>
      <c r="B53" s="27" t="s">
        <v>215</v>
      </c>
      <c r="C53" s="21"/>
      <c r="D53" s="21"/>
      <c r="E53" s="5"/>
      <c r="F53" s="21"/>
      <c r="G53" s="21"/>
      <c r="H53" s="21"/>
      <c r="I53" s="21"/>
      <c r="J53" s="21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</row>
    <row r="54" spans="1:65" ht="24" customHeight="1" x14ac:dyDescent="0.3">
      <c r="A54" s="5"/>
      <c r="B54" s="24"/>
      <c r="C54" s="28"/>
      <c r="D54" s="28"/>
      <c r="E54" s="5"/>
      <c r="F54" s="62" t="s">
        <v>75</v>
      </c>
      <c r="G54" s="30"/>
      <c r="H54" s="101">
        <f>G54/$D$17</f>
        <v>0</v>
      </c>
      <c r="I54" s="101"/>
      <c r="J54" s="101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1:65" ht="24" customHeight="1" x14ac:dyDescent="0.3">
      <c r="A55" s="5"/>
      <c r="B55" s="34"/>
      <c r="C55" s="28"/>
      <c r="D55" s="28"/>
      <c r="E55" s="5"/>
      <c r="F55" s="62" t="s">
        <v>75</v>
      </c>
      <c r="G55" s="30"/>
      <c r="H55" s="101">
        <f>G55/$D$17</f>
        <v>0</v>
      </c>
      <c r="I55" s="101"/>
      <c r="J55" s="10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1:65" ht="24" customHeight="1" x14ac:dyDescent="0.3">
      <c r="A56" s="5"/>
      <c r="B56" s="33"/>
      <c r="C56" s="29"/>
      <c r="D56" s="13"/>
      <c r="E56" s="5"/>
      <c r="F56" s="62" t="s">
        <v>75</v>
      </c>
      <c r="G56" s="30"/>
      <c r="H56" s="101">
        <f>G56/$D$17</f>
        <v>0</v>
      </c>
      <c r="I56" s="101"/>
      <c r="J56" s="10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1:65" ht="24" customHeight="1" x14ac:dyDescent="0.3">
      <c r="A57" s="5"/>
      <c r="B57" s="35"/>
      <c r="C57" s="29"/>
      <c r="D57" s="13"/>
      <c r="E57" s="5"/>
      <c r="F57" s="62" t="s">
        <v>75</v>
      </c>
      <c r="G57" s="30"/>
      <c r="H57" s="101">
        <f>G57/$D$17</f>
        <v>0</v>
      </c>
      <c r="I57" s="101"/>
      <c r="J57" s="10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</row>
    <row r="58" spans="1:65" ht="24" customHeight="1" x14ac:dyDescent="0.3">
      <c r="A58" s="5"/>
      <c r="B58" s="33"/>
      <c r="C58" s="13"/>
      <c r="D58" s="13"/>
      <c r="E58" s="5"/>
      <c r="F58" s="62" t="s">
        <v>75</v>
      </c>
      <c r="G58" s="30"/>
      <c r="H58" s="101">
        <f>G58/$D$17</f>
        <v>0</v>
      </c>
      <c r="I58" s="101"/>
      <c r="J58" s="10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</row>
    <row r="59" spans="1:65" ht="24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1:65" ht="24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</row>
    <row r="61" spans="1:65" ht="24" customHeight="1" x14ac:dyDescent="0.3">
      <c r="A61" s="5"/>
      <c r="B61" s="27" t="s">
        <v>423</v>
      </c>
      <c r="C61" s="21"/>
      <c r="D61" s="21"/>
      <c r="E61" s="5"/>
      <c r="F61" s="21"/>
      <c r="G61" s="21"/>
      <c r="H61" s="21"/>
      <c r="I61" s="21"/>
      <c r="J61" s="2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</row>
    <row r="62" spans="1:65" ht="24" customHeight="1" x14ac:dyDescent="0.3">
      <c r="A62" s="5"/>
      <c r="B62" s="24"/>
      <c r="C62" s="28"/>
      <c r="D62" s="28"/>
      <c r="E62" s="5"/>
      <c r="F62" s="62" t="s">
        <v>75</v>
      </c>
      <c r="G62" s="26"/>
      <c r="H62" s="101">
        <f>G62/$D$17</f>
        <v>0</v>
      </c>
      <c r="I62" s="101"/>
      <c r="J62" s="101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</row>
    <row r="63" spans="1:65" ht="24" customHeight="1" x14ac:dyDescent="0.3">
      <c r="A63" s="5"/>
      <c r="B63" s="34"/>
      <c r="C63" s="28"/>
      <c r="D63" s="28"/>
      <c r="E63" s="5"/>
      <c r="F63" s="62" t="s">
        <v>75</v>
      </c>
      <c r="G63" s="30"/>
      <c r="H63" s="101">
        <f>G63/$D$17</f>
        <v>0</v>
      </c>
      <c r="I63" s="101"/>
      <c r="J63" s="101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1:65" ht="24" customHeight="1" x14ac:dyDescent="0.3">
      <c r="A64" s="5"/>
      <c r="B64" s="33"/>
      <c r="C64" s="29"/>
      <c r="D64" s="13"/>
      <c r="E64" s="5"/>
      <c r="F64" s="62" t="s">
        <v>75</v>
      </c>
      <c r="G64" s="30"/>
      <c r="H64" s="101">
        <f>G64/$D$17</f>
        <v>0</v>
      </c>
      <c r="I64" s="101"/>
      <c r="J64" s="101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</row>
    <row r="65" spans="1:65" ht="24" customHeight="1" x14ac:dyDescent="0.3">
      <c r="A65" s="5"/>
      <c r="B65" s="25"/>
      <c r="C65" s="29"/>
      <c r="D65" s="13"/>
      <c r="E65" s="5"/>
      <c r="F65" s="62" t="s">
        <v>75</v>
      </c>
      <c r="G65" s="30"/>
      <c r="H65" s="101">
        <f>G65/$D$17</f>
        <v>0</v>
      </c>
      <c r="I65" s="101"/>
      <c r="J65" s="101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</row>
    <row r="66" spans="1:65" ht="24" customHeight="1" x14ac:dyDescent="0.3">
      <c r="A66" s="5"/>
      <c r="B66" s="33"/>
      <c r="C66" s="13"/>
      <c r="D66" s="13"/>
      <c r="E66" s="5"/>
      <c r="F66" s="62" t="s">
        <v>75</v>
      </c>
      <c r="G66" s="30"/>
      <c r="H66" s="101">
        <f>G66/$D$17</f>
        <v>0</v>
      </c>
      <c r="I66" s="101"/>
      <c r="J66" s="10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</row>
    <row r="67" spans="1:65" ht="24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</row>
    <row r="68" spans="1:65" ht="24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:65" ht="24" customHeight="1" x14ac:dyDescent="0.3">
      <c r="A69" s="5"/>
      <c r="B69" s="27" t="s">
        <v>424</v>
      </c>
      <c r="C69" s="21"/>
      <c r="D69" s="21"/>
      <c r="E69" s="5"/>
      <c r="F69" s="21"/>
      <c r="G69" s="21"/>
      <c r="H69" s="21"/>
      <c r="I69" s="21"/>
      <c r="J69" s="21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1:65" ht="24" customHeight="1" x14ac:dyDescent="0.3">
      <c r="A70" s="5"/>
      <c r="B70" s="24"/>
      <c r="C70" s="28"/>
      <c r="D70" s="28"/>
      <c r="E70" s="5"/>
      <c r="F70" s="62" t="s">
        <v>75</v>
      </c>
      <c r="G70" s="26"/>
      <c r="H70" s="101">
        <f>G70/$D$17</f>
        <v>0</v>
      </c>
      <c r="I70" s="101"/>
      <c r="J70" s="101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1:65" ht="24" customHeight="1" x14ac:dyDescent="0.3">
      <c r="A71" s="5"/>
      <c r="B71" s="34"/>
      <c r="C71" s="28"/>
      <c r="D71" s="28"/>
      <c r="E71" s="5"/>
      <c r="F71" s="62" t="s">
        <v>75</v>
      </c>
      <c r="G71" s="30"/>
      <c r="H71" s="101">
        <f>G71/$D$17</f>
        <v>0</v>
      </c>
      <c r="I71" s="101"/>
      <c r="J71" s="101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1:65" ht="24" customHeight="1" x14ac:dyDescent="0.3">
      <c r="A72" s="5"/>
      <c r="B72" s="34"/>
      <c r="C72" s="29"/>
      <c r="D72" s="13"/>
      <c r="E72" s="5"/>
      <c r="F72" s="62" t="s">
        <v>75</v>
      </c>
      <c r="G72" s="30"/>
      <c r="H72" s="101">
        <f>G72/$D$17</f>
        <v>0</v>
      </c>
      <c r="I72" s="101"/>
      <c r="J72" s="101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</row>
    <row r="73" spans="1:65" ht="24" customHeight="1" x14ac:dyDescent="0.3">
      <c r="A73" s="5"/>
      <c r="B73" s="33"/>
      <c r="C73" s="29"/>
      <c r="D73" s="13"/>
      <c r="E73" s="5"/>
      <c r="F73" s="62" t="s">
        <v>75</v>
      </c>
      <c r="G73" s="30"/>
      <c r="H73" s="101">
        <f>G73/$D$17</f>
        <v>0</v>
      </c>
      <c r="I73" s="101"/>
      <c r="J73" s="101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</row>
    <row r="74" spans="1:65" ht="24" customHeight="1" x14ac:dyDescent="0.3">
      <c r="A74" s="5"/>
      <c r="B74" s="33"/>
      <c r="C74" s="13"/>
      <c r="D74" s="13"/>
      <c r="E74" s="5"/>
      <c r="F74" s="62" t="s">
        <v>75</v>
      </c>
      <c r="G74" s="30"/>
      <c r="H74" s="101">
        <f>G74/$D$17</f>
        <v>0</v>
      </c>
      <c r="I74" s="101"/>
      <c r="J74" s="101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</row>
    <row r="75" spans="1:65" ht="24" customHeight="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</row>
    <row r="76" spans="1:65" ht="24" customHeight="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</row>
    <row r="77" spans="1:65" ht="24" customHeight="1" x14ac:dyDescent="0.3">
      <c r="A77" s="5"/>
      <c r="B77" s="27" t="s">
        <v>265</v>
      </c>
      <c r="C77" s="21"/>
      <c r="D77" s="21"/>
      <c r="E77" s="5"/>
      <c r="F77" s="21"/>
      <c r="G77" s="21"/>
      <c r="H77" s="21"/>
      <c r="I77" s="21"/>
      <c r="J77" s="21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</row>
    <row r="78" spans="1:65" ht="24" customHeight="1" x14ac:dyDescent="0.3">
      <c r="A78" s="5"/>
      <c r="B78" s="24"/>
      <c r="C78" s="28"/>
      <c r="D78" s="28"/>
      <c r="E78" s="5"/>
      <c r="F78" s="62" t="s">
        <v>75</v>
      </c>
      <c r="G78" s="30"/>
      <c r="H78" s="101">
        <f>G78/$D$17</f>
        <v>0</v>
      </c>
      <c r="I78" s="101"/>
      <c r="J78" s="101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</row>
    <row r="79" spans="1:65" ht="24" customHeight="1" x14ac:dyDescent="0.3">
      <c r="A79" s="5"/>
      <c r="B79" s="34"/>
      <c r="C79" s="28"/>
      <c r="D79" s="28"/>
      <c r="E79" s="5"/>
      <c r="F79" s="62" t="s">
        <v>75</v>
      </c>
      <c r="G79" s="30"/>
      <c r="H79" s="101">
        <f>G79/$D$17</f>
        <v>0</v>
      </c>
      <c r="I79" s="101"/>
      <c r="J79" s="101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</row>
    <row r="80" spans="1:65" ht="24" customHeight="1" x14ac:dyDescent="0.3">
      <c r="A80" s="5"/>
      <c r="B80" s="33"/>
      <c r="C80" s="29"/>
      <c r="D80" s="13"/>
      <c r="E80" s="5"/>
      <c r="F80" s="62" t="s">
        <v>75</v>
      </c>
      <c r="G80" s="30"/>
      <c r="H80" s="101">
        <f>G80/$D$17</f>
        <v>0</v>
      </c>
      <c r="I80" s="101"/>
      <c r="J80" s="101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</row>
    <row r="81" spans="1:65" ht="24" customHeight="1" x14ac:dyDescent="0.3">
      <c r="A81" s="5"/>
      <c r="B81" s="35"/>
      <c r="C81" s="29"/>
      <c r="D81" s="13"/>
      <c r="E81" s="5"/>
      <c r="F81" s="62" t="s">
        <v>75</v>
      </c>
      <c r="G81" s="30"/>
      <c r="H81" s="101">
        <f>G81/$D$17</f>
        <v>0</v>
      </c>
      <c r="I81" s="101"/>
      <c r="J81" s="101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</row>
    <row r="82" spans="1:65" ht="24" customHeight="1" x14ac:dyDescent="0.3">
      <c r="A82" s="5"/>
      <c r="B82" s="33"/>
      <c r="C82" s="13"/>
      <c r="D82" s="13"/>
      <c r="E82" s="5"/>
      <c r="F82" s="62" t="s">
        <v>75</v>
      </c>
      <c r="G82" s="30"/>
      <c r="H82" s="101">
        <f>G82/$D$17</f>
        <v>0</v>
      </c>
      <c r="I82" s="101"/>
      <c r="J82" s="10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</row>
    <row r="83" spans="1:65" ht="18" customHeight="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</row>
    <row r="84" spans="1:65" ht="24" customHeight="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</row>
    <row r="85" spans="1:65" ht="24" customHeight="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</row>
    <row r="86" spans="1:65" ht="24" customHeigh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</row>
    <row r="87" spans="1:65" ht="24" customHeight="1" x14ac:dyDescent="0.3">
      <c r="A87" s="6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</row>
    <row r="88" spans="1:65" ht="24" customHeight="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</row>
    <row r="89" spans="1:65" x14ac:dyDescent="0.3">
      <c r="A89" s="5"/>
      <c r="B89" s="5"/>
      <c r="C89" s="5"/>
      <c r="D89" s="5"/>
      <c r="E89" s="5"/>
      <c r="F89" s="4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</row>
    <row r="90" spans="1:65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</row>
    <row r="91" spans="1:65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</row>
    <row r="92" spans="1:65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</row>
    <row r="93" spans="1:65" ht="14.7" customHeight="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</row>
    <row r="94" spans="1:65" ht="14.7" customHeight="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</row>
    <row r="95" spans="1:65" ht="30" customHeight="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</row>
    <row r="96" spans="1:65" ht="14.7" customHeight="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</row>
    <row r="97" spans="1:65" ht="14.7" customHeight="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</row>
    <row r="98" spans="1:65" ht="14.7" customHeight="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</row>
    <row r="99" spans="1:65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</row>
    <row r="100" spans="1:65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69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</row>
    <row r="101" spans="1:65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</row>
    <row r="102" spans="1:65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</row>
    <row r="103" spans="1:65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</row>
    <row r="104" spans="1:65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</row>
    <row r="105" spans="1:65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</row>
    <row r="106" spans="1:65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</row>
    <row r="107" spans="1:65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</row>
    <row r="108" spans="1:65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</row>
    <row r="109" spans="1:65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</row>
    <row r="110" spans="1:65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</row>
    <row r="111" spans="1:65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</row>
    <row r="112" spans="1:65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</row>
    <row r="113" spans="1:65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</row>
    <row r="114" spans="1:65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</row>
    <row r="115" spans="1:65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</row>
    <row r="116" spans="1:65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</row>
    <row r="117" spans="1:65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</row>
    <row r="118" spans="1:65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</row>
    <row r="119" spans="1:65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</row>
    <row r="120" spans="1:65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</row>
    <row r="121" spans="1:65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:65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:65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:65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:65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:65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:65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:65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:65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1:65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1:65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1:65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:65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:65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:65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1:65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1:65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</row>
    <row r="139" spans="1:65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</row>
    <row r="140" spans="1:65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</row>
    <row r="141" spans="1:65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</row>
    <row r="142" spans="1:65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</row>
    <row r="143" spans="1:65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</row>
    <row r="144" spans="1:65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</row>
    <row r="145" spans="1:65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</row>
    <row r="146" spans="1:65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</row>
    <row r="147" spans="1:65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</row>
    <row r="148" spans="1:65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</row>
    <row r="149" spans="1:65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</row>
    <row r="150" spans="1:65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</row>
    <row r="151" spans="1:65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</row>
    <row r="152" spans="1:65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</row>
    <row r="153" spans="1:65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</row>
    <row r="154" spans="1:65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</row>
    <row r="155" spans="1:65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</row>
    <row r="156" spans="1:65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</row>
    <row r="157" spans="1:65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</row>
    <row r="158" spans="1:65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</row>
    <row r="159" spans="1:65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</row>
    <row r="160" spans="1:65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</row>
    <row r="161" spans="1:65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</row>
    <row r="162" spans="1:65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</row>
    <row r="163" spans="1:65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</row>
    <row r="164" spans="1:65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</row>
    <row r="165" spans="1:65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</row>
    <row r="166" spans="1:65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</row>
    <row r="167" spans="1:65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</row>
    <row r="168" spans="1:65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</row>
    <row r="169" spans="1:65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</row>
    <row r="170" spans="1:65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</row>
    <row r="171" spans="1:65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</row>
    <row r="172" spans="1:65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</row>
    <row r="173" spans="1:65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</row>
    <row r="174" spans="1:65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</row>
    <row r="175" spans="1:65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</row>
    <row r="176" spans="1:65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</row>
    <row r="177" spans="1:65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</row>
    <row r="178" spans="1:65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</row>
    <row r="179" spans="1:65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</row>
    <row r="180" spans="1:65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</row>
    <row r="181" spans="1:65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</row>
    <row r="182" spans="1:65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</row>
    <row r="183" spans="1:65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</row>
    <row r="184" spans="1:65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</row>
    <row r="185" spans="1:65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</row>
    <row r="186" spans="1:65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</row>
    <row r="187" spans="1:65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</row>
    <row r="188" spans="1:65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</row>
    <row r="189" spans="1:65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</row>
    <row r="190" spans="1:65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</row>
    <row r="191" spans="1:65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</row>
    <row r="192" spans="1:65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</row>
    <row r="193" spans="1:65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</row>
    <row r="194" spans="1:65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</row>
    <row r="195" spans="1:65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</row>
    <row r="196" spans="1:65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</row>
    <row r="197" spans="1:65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</row>
    <row r="198" spans="1:65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</row>
    <row r="199" spans="1:65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</row>
    <row r="200" spans="1:65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</row>
    <row r="201" spans="1:65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</row>
    <row r="202" spans="1:65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</row>
    <row r="203" spans="1:65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</row>
    <row r="204" spans="1:65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</row>
    <row r="205" spans="1:65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</row>
    <row r="206" spans="1:65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</row>
    <row r="207" spans="1:65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</row>
    <row r="208" spans="1:65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</row>
    <row r="209" spans="1:65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</row>
    <row r="210" spans="1:65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</row>
    <row r="211" spans="1:65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</row>
    <row r="212" spans="1:65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</row>
    <row r="213" spans="1:65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</row>
    <row r="214" spans="1:65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</row>
    <row r="215" spans="1:65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</row>
    <row r="216" spans="1:65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</row>
    <row r="217" spans="1:65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</row>
    <row r="218" spans="1:65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</row>
    <row r="219" spans="1:65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</row>
    <row r="220" spans="1:65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</row>
    <row r="221" spans="1:65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</row>
    <row r="222" spans="1:65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</row>
    <row r="223" spans="1:65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</row>
    <row r="224" spans="1:65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</row>
    <row r="225" spans="1:65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</row>
    <row r="226" spans="1:65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</row>
    <row r="227" spans="1:65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</row>
    <row r="228" spans="1:65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</row>
    <row r="229" spans="1:65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</row>
    <row r="230" spans="1:65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</row>
    <row r="231" spans="1:65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</row>
    <row r="232" spans="1:65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</row>
    <row r="233" spans="1:65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</row>
    <row r="234" spans="1:65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</row>
    <row r="235" spans="1:65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</row>
    <row r="236" spans="1:65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</row>
    <row r="237" spans="1:65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</row>
    <row r="238" spans="1:65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</row>
    <row r="239" spans="1:65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</row>
    <row r="240" spans="1:65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</row>
    <row r="241" spans="1:65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</row>
    <row r="242" spans="1:65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</row>
    <row r="243" spans="1:65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</row>
    <row r="244" spans="1:65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</row>
    <row r="245" spans="1:65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</row>
    <row r="246" spans="1:65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</row>
    <row r="247" spans="1:65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</row>
    <row r="248" spans="1:65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</row>
    <row r="249" spans="1:65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</row>
    <row r="250" spans="1:65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</row>
    <row r="251" spans="1:65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</row>
    <row r="252" spans="1:65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</row>
    <row r="253" spans="1:65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</row>
    <row r="254" spans="1:65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</row>
    <row r="255" spans="1:65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</row>
    <row r="256" spans="1:65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</row>
    <row r="257" spans="1:65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</row>
    <row r="258" spans="1:65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</row>
    <row r="259" spans="1:65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</row>
    <row r="260" spans="1:65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</row>
    <row r="261" spans="1:65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</row>
    <row r="262" spans="1:65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</row>
    <row r="263" spans="1:65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</row>
    <row r="264" spans="1:65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</row>
    <row r="265" spans="1:65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</row>
    <row r="266" spans="1:65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</row>
    <row r="267" spans="1:65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</row>
    <row r="268" spans="1:65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</row>
    <row r="269" spans="1:65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</row>
    <row r="270" spans="1:65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</row>
    <row r="271" spans="1:65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</row>
    <row r="272" spans="1:65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</row>
    <row r="273" spans="1:65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</row>
    <row r="274" spans="1:65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</row>
    <row r="275" spans="1:65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</row>
    <row r="276" spans="1:65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</row>
    <row r="277" spans="1:65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</row>
    <row r="278" spans="1:65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</row>
    <row r="279" spans="1:65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</row>
    <row r="280" spans="1:65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</row>
    <row r="281" spans="1:65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</row>
    <row r="282" spans="1:65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</row>
    <row r="283" spans="1:65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</row>
    <row r="284" spans="1:65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</row>
    <row r="285" spans="1:65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</row>
    <row r="286" spans="1:65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</row>
    <row r="287" spans="1:65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</row>
    <row r="288" spans="1:65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</row>
    <row r="289" spans="1:65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</row>
    <row r="290" spans="1:65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</row>
    <row r="291" spans="1:65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</row>
    <row r="292" spans="1:65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</row>
    <row r="293" spans="1:65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</row>
    <row r="294" spans="1:65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</row>
    <row r="295" spans="1:65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</row>
    <row r="296" spans="1:65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</row>
    <row r="297" spans="1:65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</row>
    <row r="298" spans="1:65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</row>
    <row r="299" spans="1:65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</row>
    <row r="300" spans="1:65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</row>
    <row r="301" spans="1:65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</row>
    <row r="302" spans="1:65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</row>
    <row r="303" spans="1:65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</row>
    <row r="304" spans="1:65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</row>
    <row r="305" spans="1:65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</row>
    <row r="306" spans="1:65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</row>
    <row r="307" spans="1:65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</row>
    <row r="308" spans="1:65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</row>
    <row r="309" spans="1:65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</row>
    <row r="310" spans="1:65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</row>
    <row r="311" spans="1:65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</row>
    <row r="312" spans="1:65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</row>
    <row r="313" spans="1:65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</row>
    <row r="314" spans="1:65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</row>
    <row r="315" spans="1:65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</row>
    <row r="316" spans="1:65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</row>
    <row r="317" spans="1:65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</row>
    <row r="318" spans="1:65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</row>
    <row r="319" spans="1:65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</row>
    <row r="320" spans="1:65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</row>
    <row r="321" spans="1:65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</row>
    <row r="322" spans="1:65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</row>
    <row r="323" spans="1:65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</row>
    <row r="324" spans="1:65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</row>
    <row r="325" spans="1:65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</row>
    <row r="326" spans="1:65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</row>
    <row r="327" spans="1:65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</row>
    <row r="328" spans="1:65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</row>
    <row r="329" spans="1:65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</row>
    <row r="330" spans="1:65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</row>
    <row r="331" spans="1:65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</row>
    <row r="332" spans="1:65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</row>
    <row r="333" spans="1:65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</row>
    <row r="334" spans="1:65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</row>
    <row r="335" spans="1:65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</row>
    <row r="336" spans="1:65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</row>
    <row r="337" spans="1:65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</row>
    <row r="338" spans="1:65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</row>
    <row r="339" spans="1:65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</row>
    <row r="340" spans="1:65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</row>
    <row r="341" spans="1:65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</row>
    <row r="342" spans="1:65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</row>
    <row r="343" spans="1:65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</row>
    <row r="344" spans="1:65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</row>
    <row r="345" spans="1:65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</row>
    <row r="346" spans="1:65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</row>
    <row r="347" spans="1:65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</row>
    <row r="348" spans="1:65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</row>
    <row r="349" spans="1:65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</row>
    <row r="350" spans="1:65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</row>
    <row r="351" spans="1:65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</row>
    <row r="352" spans="1:65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</row>
    <row r="353" spans="1:65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</row>
    <row r="354" spans="1:65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</row>
    <row r="355" spans="1:65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</row>
    <row r="356" spans="1:65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</row>
    <row r="357" spans="1:65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</row>
    <row r="358" spans="1:65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</row>
    <row r="359" spans="1:65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</row>
    <row r="360" spans="1:65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</row>
    <row r="361" spans="1:65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</row>
    <row r="362" spans="1:65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</row>
    <row r="363" spans="1:65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</row>
    <row r="364" spans="1:65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</row>
    <row r="365" spans="1:65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</row>
    <row r="366" spans="1:65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</row>
    <row r="367" spans="1:65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</row>
    <row r="368" spans="1:65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</row>
    <row r="369" spans="1:65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</row>
    <row r="370" spans="1:65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</row>
    <row r="371" spans="1:65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</row>
    <row r="372" spans="1:65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</row>
    <row r="373" spans="1:65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</row>
    <row r="374" spans="1:65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</row>
    <row r="375" spans="1:65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</row>
    <row r="376" spans="1:65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</row>
    <row r="377" spans="1:65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</row>
    <row r="378" spans="1:65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</row>
    <row r="379" spans="1:65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</row>
    <row r="380" spans="1:65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</row>
    <row r="381" spans="1:65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</row>
    <row r="382" spans="1:65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</row>
    <row r="383" spans="1:65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</row>
    <row r="384" spans="1:65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</row>
    <row r="385" spans="1:65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</row>
    <row r="386" spans="1:65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</row>
    <row r="387" spans="1:65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</row>
    <row r="388" spans="1:65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</row>
    <row r="389" spans="1:65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</row>
    <row r="390" spans="1:65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</row>
    <row r="391" spans="1:65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</row>
    <row r="392" spans="1:65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</row>
    <row r="393" spans="1:65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</row>
    <row r="394" spans="1:65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</row>
    <row r="395" spans="1:65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</row>
    <row r="396" spans="1:65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</row>
    <row r="397" spans="1:65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</row>
    <row r="398" spans="1:65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</row>
    <row r="399" spans="1:65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</row>
    <row r="400" spans="1:65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</row>
    <row r="401" spans="1:65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</row>
    <row r="402" spans="1:65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</row>
    <row r="403" spans="1:65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</row>
    <row r="404" spans="1:65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</row>
    <row r="405" spans="1:65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</row>
    <row r="406" spans="1:65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</row>
    <row r="407" spans="1:65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</row>
    <row r="408" spans="1:65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</row>
    <row r="409" spans="1:65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</row>
    <row r="410" spans="1:65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</row>
    <row r="411" spans="1:65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</row>
    <row r="412" spans="1:65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</row>
    <row r="413" spans="1:65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</row>
    <row r="414" spans="1:65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</row>
    <row r="415" spans="1:65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</row>
    <row r="416" spans="1:65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</row>
    <row r="417" spans="1:65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</row>
    <row r="418" spans="1:65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</row>
    <row r="419" spans="1:65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</row>
    <row r="420" spans="1:65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</row>
    <row r="421" spans="1:65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</row>
    <row r="422" spans="1:65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</row>
    <row r="423" spans="1:65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</row>
    <row r="424" spans="1:65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</row>
    <row r="425" spans="1:65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</row>
    <row r="426" spans="1:65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</row>
    <row r="427" spans="1:65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</row>
    <row r="428" spans="1:65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</row>
    <row r="429" spans="1:65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</row>
    <row r="430" spans="1:65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</row>
    <row r="431" spans="1:65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</row>
    <row r="432" spans="1:65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</row>
    <row r="433" spans="1:65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</row>
    <row r="434" spans="1:65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</row>
    <row r="435" spans="1:65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</row>
    <row r="436" spans="1:65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</row>
    <row r="437" spans="1:65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</row>
    <row r="438" spans="1:65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</row>
    <row r="439" spans="1:65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</row>
    <row r="440" spans="1:65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</row>
    <row r="441" spans="1:65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</row>
    <row r="442" spans="1:65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</row>
    <row r="443" spans="1:65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</row>
    <row r="444" spans="1:65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</row>
    <row r="445" spans="1:65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</row>
    <row r="446" spans="1:65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</row>
    <row r="447" spans="1:65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</row>
    <row r="448" spans="1:65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</row>
    <row r="449" spans="1:65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</row>
    <row r="450" spans="1:65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</row>
    <row r="451" spans="1:65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</row>
    <row r="452" spans="1:65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</row>
    <row r="453" spans="1:65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</row>
    <row r="454" spans="1:65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</row>
    <row r="455" spans="1:65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</row>
    <row r="456" spans="1:65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</row>
    <row r="457" spans="1:65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</row>
    <row r="458" spans="1:65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</row>
    <row r="459" spans="1:65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</row>
    <row r="460" spans="1:65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</row>
    <row r="461" spans="1:65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</row>
    <row r="462" spans="1:65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</row>
    <row r="463" spans="1:65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</row>
    <row r="464" spans="1:65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</row>
    <row r="465" spans="1:65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</row>
    <row r="466" spans="1:65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</row>
    <row r="467" spans="1:65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</row>
    <row r="468" spans="1:65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</row>
    <row r="469" spans="1:65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</row>
    <row r="470" spans="1:65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</row>
    <row r="471" spans="1:65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</row>
    <row r="472" spans="1:65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</row>
    <row r="473" spans="1:65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</row>
    <row r="474" spans="1:65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</row>
    <row r="475" spans="1:65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</row>
    <row r="476" spans="1:65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</row>
    <row r="477" spans="1:65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</row>
    <row r="478" spans="1:65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</row>
    <row r="479" spans="1:65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</row>
    <row r="480" spans="1:65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</row>
    <row r="481" spans="1:65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</row>
    <row r="482" spans="1:65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</row>
    <row r="483" spans="1:65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</row>
    <row r="484" spans="1:65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</row>
    <row r="485" spans="1:65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</row>
    <row r="486" spans="1:65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</row>
    <row r="487" spans="1:65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</row>
    <row r="488" spans="1:65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</row>
    <row r="489" spans="1:65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</row>
    <row r="490" spans="1:65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</row>
    <row r="491" spans="1:65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</row>
    <row r="492" spans="1:65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</row>
    <row r="493" spans="1:65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</row>
    <row r="494" spans="1:65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</row>
    <row r="495" spans="1:65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</row>
    <row r="496" spans="1:65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</row>
    <row r="497" spans="1:65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</row>
    <row r="498" spans="1:65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</row>
    <row r="499" spans="1:65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</row>
    <row r="500" spans="1:65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</row>
    <row r="501" spans="1:65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</row>
    <row r="502" spans="1:65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</row>
    <row r="503" spans="1:65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</row>
    <row r="504" spans="1:65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</row>
    <row r="505" spans="1:65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</row>
    <row r="506" spans="1:65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</row>
    <row r="507" spans="1:65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</row>
    <row r="508" spans="1:65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</row>
    <row r="509" spans="1:65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</row>
    <row r="510" spans="1:65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</row>
    <row r="511" spans="1:65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</row>
    <row r="512" spans="1:65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</row>
    <row r="513" spans="1:65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</row>
    <row r="514" spans="1:65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</row>
    <row r="515" spans="1:65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</row>
    <row r="516" spans="1:65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</row>
    <row r="517" spans="1:65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</row>
    <row r="518" spans="1:65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</row>
    <row r="519" spans="1:65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</row>
    <row r="520" spans="1:65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</row>
    <row r="521" spans="1:65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</row>
    <row r="522" spans="1:65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</row>
    <row r="523" spans="1:65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</row>
    <row r="524" spans="1:65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</row>
    <row r="525" spans="1:65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</row>
    <row r="526" spans="1:65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</row>
    <row r="527" spans="1:65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</row>
    <row r="528" spans="1:65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</row>
    <row r="529" spans="1:65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</row>
    <row r="530" spans="1:65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</row>
    <row r="531" spans="1:65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</row>
    <row r="532" spans="1:65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</row>
    <row r="533" spans="1:65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</row>
    <row r="534" spans="1:65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</row>
    <row r="535" spans="1:65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</row>
    <row r="536" spans="1:65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</row>
    <row r="537" spans="1:65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</row>
    <row r="538" spans="1:65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</row>
    <row r="539" spans="1:65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</row>
    <row r="540" spans="1:65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</row>
    <row r="541" spans="1:65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</row>
    <row r="542" spans="1:65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</row>
    <row r="543" spans="1:65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</row>
    <row r="544" spans="1:65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</row>
    <row r="545" spans="1:65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</row>
    <row r="546" spans="1:65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</row>
    <row r="547" spans="1:65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</row>
    <row r="548" spans="1:65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</row>
    <row r="549" spans="1:65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</row>
    <row r="550" spans="1:65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</row>
    <row r="551" spans="1:65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</row>
    <row r="552" spans="1:65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</row>
    <row r="553" spans="1:65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</row>
    <row r="554" spans="1:65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</row>
    <row r="555" spans="1:65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</row>
    <row r="556" spans="1:65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</row>
    <row r="557" spans="1:65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</row>
    <row r="558" spans="1:65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</row>
    <row r="559" spans="1:65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</row>
    <row r="560" spans="1:65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</row>
    <row r="561" spans="1:65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</row>
    <row r="562" spans="1:65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</row>
    <row r="563" spans="1:65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</row>
    <row r="564" spans="1:65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</row>
    <row r="565" spans="1:65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</row>
    <row r="566" spans="1:65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</row>
    <row r="567" spans="1:65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</row>
    <row r="568" spans="1:65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</row>
    <row r="569" spans="1:65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</row>
    <row r="570" spans="1:65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</row>
    <row r="571" spans="1:65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</row>
    <row r="572" spans="1:65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</row>
    <row r="573" spans="1:65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</row>
    <row r="574" spans="1:65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</row>
    <row r="575" spans="1:65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</row>
    <row r="576" spans="1:65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</row>
    <row r="577" spans="1:65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</row>
    <row r="578" spans="1:65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</row>
    <row r="579" spans="1:65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</row>
    <row r="580" spans="1:65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</row>
    <row r="581" spans="1:65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</row>
    <row r="582" spans="1:65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</row>
    <row r="583" spans="1:65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</row>
    <row r="584" spans="1:65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</row>
    <row r="585" spans="1:65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</row>
    <row r="586" spans="1:65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</row>
    <row r="587" spans="1:65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</row>
    <row r="588" spans="1:65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</row>
    <row r="589" spans="1:65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</row>
    <row r="590" spans="1:65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</row>
    <row r="591" spans="1:65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</row>
    <row r="592" spans="1:65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</row>
    <row r="593" spans="1:65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</row>
    <row r="594" spans="1:65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</row>
    <row r="595" spans="1:65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</row>
    <row r="596" spans="1:65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</row>
    <row r="597" spans="1:65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</row>
    <row r="598" spans="1:65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</row>
    <row r="599" spans="1:65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</row>
    <row r="600" spans="1:65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</row>
    <row r="601" spans="1:65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</row>
    <row r="602" spans="1:65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</row>
    <row r="603" spans="1:65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</row>
    <row r="604" spans="1:65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</row>
    <row r="605" spans="1:65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</row>
    <row r="606" spans="1:65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</row>
    <row r="607" spans="1:65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</row>
    <row r="608" spans="1:65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</row>
    <row r="609" spans="1:65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</row>
    <row r="610" spans="1:65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</row>
    <row r="611" spans="1:65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</row>
    <row r="612" spans="1:65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</row>
    <row r="613" spans="1:65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</row>
    <row r="614" spans="1:65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</row>
    <row r="615" spans="1:65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</row>
    <row r="616" spans="1:65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</row>
    <row r="617" spans="1:65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</row>
    <row r="618" spans="1:65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</row>
    <row r="619" spans="1:65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</row>
    <row r="620" spans="1:65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</row>
    <row r="621" spans="1:65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</row>
    <row r="622" spans="1:65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</row>
    <row r="623" spans="1:65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</row>
    <row r="624" spans="1:65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</row>
    <row r="625" spans="1:65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</row>
    <row r="626" spans="1:65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</row>
    <row r="627" spans="1:65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</row>
    <row r="628" spans="1:65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</row>
    <row r="629" spans="1:65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</row>
    <row r="630" spans="1:65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</row>
    <row r="631" spans="1:65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</row>
    <row r="632" spans="1:65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</row>
    <row r="633" spans="1:65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</row>
    <row r="634" spans="1:65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</row>
    <row r="635" spans="1:65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</row>
    <row r="636" spans="1:65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</row>
    <row r="637" spans="1:65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</row>
    <row r="638" spans="1:65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</row>
    <row r="639" spans="1:65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</row>
    <row r="640" spans="1:65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</row>
    <row r="641" spans="1:65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</row>
    <row r="642" spans="1:65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</row>
    <row r="643" spans="1:65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</row>
    <row r="644" spans="1:65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</row>
    <row r="645" spans="1:65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</row>
    <row r="646" spans="1:65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</row>
    <row r="647" spans="1:65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</row>
    <row r="648" spans="1:65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</row>
    <row r="649" spans="1:65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</row>
    <row r="650" spans="1:65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</row>
    <row r="651" spans="1:65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</row>
    <row r="652" spans="1:65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</row>
    <row r="653" spans="1:65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</row>
    <row r="654" spans="1:65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</row>
    <row r="655" spans="1:65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</row>
    <row r="656" spans="1:65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</row>
    <row r="657" spans="1:65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</row>
    <row r="658" spans="1:65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</row>
    <row r="659" spans="1:65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</row>
    <row r="660" spans="1:65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</row>
    <row r="661" spans="1:65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</row>
    <row r="662" spans="1:65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</row>
    <row r="663" spans="1:65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</row>
    <row r="664" spans="1:65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</row>
    <row r="665" spans="1:65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</row>
    <row r="666" spans="1:65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</row>
    <row r="667" spans="1:65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</row>
    <row r="668" spans="1:65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</row>
    <row r="669" spans="1:65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</row>
    <row r="670" spans="1:65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</row>
    <row r="671" spans="1:65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</row>
    <row r="672" spans="1:65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</row>
    <row r="673" spans="1:65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</row>
    <row r="674" spans="1:65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</row>
    <row r="675" spans="1:65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</row>
    <row r="676" spans="1:65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</row>
    <row r="677" spans="1:65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</row>
    <row r="678" spans="1:65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</row>
    <row r="679" spans="1:65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</row>
    <row r="680" spans="1:65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</row>
    <row r="681" spans="1:65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</row>
    <row r="682" spans="1:65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</row>
    <row r="683" spans="1:65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</row>
    <row r="684" spans="1:65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</row>
    <row r="685" spans="1:65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</row>
    <row r="686" spans="1:65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</row>
    <row r="687" spans="1:65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</row>
    <row r="688" spans="1:65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</row>
    <row r="689" spans="1:65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</row>
    <row r="690" spans="1:65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</row>
    <row r="691" spans="1:65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</row>
    <row r="692" spans="1:65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</row>
    <row r="693" spans="1:65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</row>
    <row r="694" spans="1:65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</row>
    <row r="695" spans="1:65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</row>
    <row r="696" spans="1:65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</row>
    <row r="697" spans="1:65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</row>
    <row r="698" spans="1:65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</row>
    <row r="699" spans="1:65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</row>
    <row r="700" spans="1:65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</row>
    <row r="701" spans="1:65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</row>
    <row r="702" spans="1:65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</row>
    <row r="703" spans="1:65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</row>
    <row r="704" spans="1:65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</row>
    <row r="705" spans="1:65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</row>
    <row r="706" spans="1:65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</row>
    <row r="707" spans="1:65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</row>
    <row r="708" spans="1:65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</row>
    <row r="709" spans="1:65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</row>
    <row r="710" spans="1:65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</row>
    <row r="711" spans="1:65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</row>
    <row r="712" spans="1:65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</row>
    <row r="713" spans="1:65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</row>
    <row r="714" spans="1:65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</row>
    <row r="715" spans="1:65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</row>
    <row r="716" spans="1:65" x14ac:dyDescent="0.3"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</row>
    <row r="717" spans="1:65" x14ac:dyDescent="0.3"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</row>
    <row r="718" spans="1:65" x14ac:dyDescent="0.3"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</row>
    <row r="719" spans="1:65" x14ac:dyDescent="0.3"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</row>
    <row r="720" spans="1:65" x14ac:dyDescent="0.3"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</row>
    <row r="721" spans="8:65" x14ac:dyDescent="0.3"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</row>
  </sheetData>
  <mergeCells count="12">
    <mergeCell ref="I27:I29"/>
    <mergeCell ref="J27:J29"/>
    <mergeCell ref="T1:AK3"/>
    <mergeCell ref="A6:S6"/>
    <mergeCell ref="A1:S3"/>
    <mergeCell ref="F27:F29"/>
    <mergeCell ref="H27:H29"/>
    <mergeCell ref="B27:B28"/>
    <mergeCell ref="C27:D27"/>
    <mergeCell ref="C28:C29"/>
    <mergeCell ref="D28:D29"/>
    <mergeCell ref="G27:G29"/>
  </mergeCells>
  <dataValidations disablePrompts="1" count="1">
    <dataValidation type="list" allowBlank="1" showInputMessage="1" showErrorMessage="1" sqref="F38:F42 F62:F66 F54:F58 F46:F50 F70:F74 F78:F82 F30:F34" xr:uid="{00000000-0002-0000-0500-000000000000}">
      <formula1>$BN$37:$BN$40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AK279"/>
  <sheetViews>
    <sheetView topLeftCell="A43" zoomScale="63" zoomScaleNormal="63" workbookViewId="0">
      <selection activeCell="M56" sqref="M56"/>
    </sheetView>
  </sheetViews>
  <sheetFormatPr defaultColWidth="11.44140625" defaultRowHeight="14.4" x14ac:dyDescent="0.3"/>
  <cols>
    <col min="3" max="3" width="14.109375" customWidth="1"/>
    <col min="4" max="4" width="15.109375" customWidth="1"/>
    <col min="5" max="5" width="21.44140625" customWidth="1"/>
    <col min="6" max="7" width="15.6640625" customWidth="1"/>
    <col min="8" max="8" width="24.33203125" customWidth="1"/>
    <col min="9" max="15" width="15.6640625" customWidth="1"/>
    <col min="16" max="16" width="5" customWidth="1"/>
    <col min="17" max="17" width="15.6640625" customWidth="1"/>
    <col min="18" max="18" width="19.44140625" customWidth="1"/>
    <col min="19" max="19" width="15.6640625" customWidth="1"/>
  </cols>
  <sheetData>
    <row r="1" spans="1:37" s="15" customFormat="1" ht="15" customHeight="1" x14ac:dyDescent="0.3">
      <c r="A1" s="408" t="s">
        <v>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</row>
    <row r="2" spans="1:37" s="15" customFormat="1" ht="15" customHeight="1" x14ac:dyDescent="0.3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</row>
    <row r="3" spans="1:37" s="15" customFormat="1" ht="38.700000000000003" customHeight="1" x14ac:dyDescent="0.3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</row>
    <row r="4" spans="1:37" s="1" customFormat="1" ht="3.75" customHeight="1" x14ac:dyDescent="0.3"/>
    <row r="5" spans="1:37" s="2" customFormat="1" ht="3.75" customHeight="1" x14ac:dyDescent="0.3"/>
    <row r="6" spans="1:37" s="5" customFormat="1" ht="39" customHeight="1" x14ac:dyDescent="0.65">
      <c r="A6" s="410" t="s">
        <v>425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</row>
    <row r="7" spans="1:37" s="5" customFormat="1" ht="32.700000000000003" customHeight="1" x14ac:dyDescent="0.65">
      <c r="A7" s="61" t="s">
        <v>426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</row>
    <row r="8" spans="1:37" s="5" customFormat="1" x14ac:dyDescent="0.3"/>
    <row r="9" spans="1:37" s="5" customFormat="1" x14ac:dyDescent="0.3"/>
    <row r="10" spans="1:37" s="5" customFormat="1" ht="14.25" customHeight="1" x14ac:dyDescent="0.3">
      <c r="A10" s="60" t="s">
        <v>427</v>
      </c>
    </row>
    <row r="11" spans="1:37" s="5" customFormat="1" ht="14.7" customHeight="1" x14ac:dyDescent="0.3"/>
    <row r="12" spans="1:37" s="5" customFormat="1" ht="14.25" customHeight="1" x14ac:dyDescent="0.3"/>
    <row r="13" spans="1:37" s="5" customFormat="1" ht="24.45" customHeight="1" x14ac:dyDescent="0.3">
      <c r="H13" s="93" t="s">
        <v>399</v>
      </c>
      <c r="I13" s="92" t="s">
        <v>428</v>
      </c>
      <c r="J13" s="92" t="s">
        <v>429</v>
      </c>
    </row>
    <row r="14" spans="1:37" s="5" customFormat="1" ht="15" customHeight="1" x14ac:dyDescent="0.3">
      <c r="H14" s="89" t="s">
        <v>430</v>
      </c>
      <c r="I14" s="52">
        <f>'Plan działań'!I12</f>
        <v>0</v>
      </c>
      <c r="J14" s="52">
        <f>I14/('Plan działań'!D17)</f>
        <v>0</v>
      </c>
    </row>
    <row r="15" spans="1:37" s="5" customFormat="1" ht="14.7" customHeight="1" x14ac:dyDescent="0.3">
      <c r="H15" s="89" t="s">
        <v>431</v>
      </c>
      <c r="I15" s="52">
        <f>'Plan działań'!I13</f>
        <v>0</v>
      </c>
      <c r="J15" s="52">
        <f>I15/('Plan działań'!D17)</f>
        <v>0</v>
      </c>
    </row>
    <row r="16" spans="1:37" s="5" customFormat="1" x14ac:dyDescent="0.3"/>
    <row r="17" spans="1:14" s="5" customFormat="1" x14ac:dyDescent="0.3"/>
    <row r="18" spans="1:14" s="5" customFormat="1" ht="26.7" customHeight="1" x14ac:dyDescent="0.3"/>
    <row r="19" spans="1:14" s="5" customFormat="1" x14ac:dyDescent="0.3"/>
    <row r="20" spans="1:14" s="5" customFormat="1" x14ac:dyDescent="0.3"/>
    <row r="21" spans="1:14" s="5" customFormat="1" x14ac:dyDescent="0.3"/>
    <row r="22" spans="1:14" s="5" customFormat="1" x14ac:dyDescent="0.3"/>
    <row r="23" spans="1:14" s="5" customFormat="1" x14ac:dyDescent="0.3"/>
    <row r="24" spans="1:14" s="5" customFormat="1" x14ac:dyDescent="0.3"/>
    <row r="25" spans="1:14" s="5" customFormat="1" x14ac:dyDescent="0.3"/>
    <row r="26" spans="1:14" s="5" customFormat="1" x14ac:dyDescent="0.3"/>
    <row r="27" spans="1:14" s="5" customFormat="1" ht="19.8" x14ac:dyDescent="0.4">
      <c r="A27" s="60" t="s">
        <v>432</v>
      </c>
    </row>
    <row r="28" spans="1:14" s="5" customFormat="1" ht="14.7" customHeight="1" x14ac:dyDescent="0.3"/>
    <row r="29" spans="1:14" s="5" customFormat="1" ht="14.7" customHeight="1" x14ac:dyDescent="0.3"/>
    <row r="30" spans="1:14" s="5" customFormat="1" ht="24.6" customHeight="1" x14ac:dyDescent="0.3">
      <c r="H30" s="445" t="s">
        <v>433</v>
      </c>
      <c r="I30" s="445"/>
      <c r="J30" s="90" t="s">
        <v>434</v>
      </c>
      <c r="K30" s="90">
        <v>2019</v>
      </c>
      <c r="L30" s="90">
        <v>2022</v>
      </c>
      <c r="M30" s="90">
        <v>2025</v>
      </c>
      <c r="N30" s="90">
        <v>2030</v>
      </c>
    </row>
    <row r="31" spans="1:14" s="5" customFormat="1" ht="14.7" customHeight="1" x14ac:dyDescent="0.3">
      <c r="H31" s="445"/>
      <c r="I31" s="445"/>
      <c r="J31" s="103">
        <f>'Informacje ogólne'!D50</f>
        <v>0</v>
      </c>
      <c r="K31" s="103">
        <f>'Informacje ogólne'!E50</f>
        <v>0</v>
      </c>
      <c r="L31" s="103">
        <f>'Informacje ogólne'!F50</f>
        <v>0</v>
      </c>
      <c r="M31" s="103">
        <f>'Informacje ogólne'!G50</f>
        <v>0</v>
      </c>
      <c r="N31" s="103">
        <f>'Informacje ogólne'!H50</f>
        <v>0</v>
      </c>
    </row>
    <row r="32" spans="1:14" s="5" customFormat="1" x14ac:dyDescent="0.3"/>
    <row r="33" spans="1:1" s="5" customFormat="1" ht="15" customHeight="1" x14ac:dyDescent="0.3"/>
    <row r="34" spans="1:1" s="5" customFormat="1" ht="14.7" customHeight="1" x14ac:dyDescent="0.3"/>
    <row r="35" spans="1:1" s="5" customFormat="1" ht="14.7" customHeight="1" x14ac:dyDescent="0.3"/>
    <row r="36" spans="1:1" s="5" customFormat="1" ht="15" customHeight="1" x14ac:dyDescent="0.3"/>
    <row r="37" spans="1:1" s="5" customFormat="1" ht="15" customHeight="1" x14ac:dyDescent="0.3"/>
    <row r="38" spans="1:1" s="5" customFormat="1" ht="18" customHeight="1" x14ac:dyDescent="0.3"/>
    <row r="39" spans="1:1" s="5" customFormat="1" ht="14.7" customHeight="1" x14ac:dyDescent="0.3"/>
    <row r="40" spans="1:1" s="5" customFormat="1" ht="14.7" customHeight="1" x14ac:dyDescent="0.3"/>
    <row r="41" spans="1:1" s="5" customFormat="1" ht="15" customHeight="1" x14ac:dyDescent="0.3"/>
    <row r="42" spans="1:1" s="5" customFormat="1" ht="15" customHeight="1" x14ac:dyDescent="0.3"/>
    <row r="43" spans="1:1" s="5" customFormat="1" ht="15" customHeight="1" x14ac:dyDescent="0.3"/>
    <row r="44" spans="1:1" s="5" customFormat="1" ht="15" customHeight="1" x14ac:dyDescent="0.3"/>
    <row r="45" spans="1:1" s="5" customFormat="1" ht="15" customHeight="1" x14ac:dyDescent="0.3"/>
    <row r="46" spans="1:1" s="5" customFormat="1" ht="15" customHeight="1" x14ac:dyDescent="0.3">
      <c r="A46" s="60" t="s">
        <v>435</v>
      </c>
    </row>
    <row r="47" spans="1:1" s="5" customFormat="1" ht="15" customHeight="1" x14ac:dyDescent="0.3"/>
    <row r="48" spans="1:1" s="5" customFormat="1" ht="15" customHeight="1" x14ac:dyDescent="0.3"/>
    <row r="49" spans="8:14" s="5" customFormat="1" ht="15" customHeight="1" x14ac:dyDescent="0.3">
      <c r="H49" s="447" t="s">
        <v>436</v>
      </c>
      <c r="I49" s="447"/>
      <c r="J49" s="90" t="s">
        <v>434</v>
      </c>
      <c r="K49" s="90">
        <v>2019</v>
      </c>
      <c r="L49" s="90">
        <v>2022</v>
      </c>
      <c r="M49" s="90">
        <v>2025</v>
      </c>
      <c r="N49" s="90">
        <v>2030</v>
      </c>
    </row>
    <row r="50" spans="8:14" s="5" customFormat="1" ht="15" customHeight="1" x14ac:dyDescent="0.3">
      <c r="H50" s="447"/>
      <c r="I50" s="447"/>
      <c r="J50" s="103">
        <f>'Informacje ogólne'!D67</f>
        <v>0</v>
      </c>
      <c r="K50" s="103">
        <f>'Informacje ogólne'!E67</f>
        <v>0</v>
      </c>
      <c r="L50" s="103">
        <f>'Informacje ogólne'!F67</f>
        <v>0</v>
      </c>
      <c r="M50" s="103">
        <f>'Informacje ogólne'!G67</f>
        <v>0</v>
      </c>
      <c r="N50" s="103">
        <f>'Informacje ogólne'!H67</f>
        <v>0</v>
      </c>
    </row>
    <row r="51" spans="8:14" s="5" customFormat="1" ht="15" customHeight="1" x14ac:dyDescent="0.3"/>
    <row r="52" spans="8:14" s="5" customFormat="1" ht="15" customHeight="1" x14ac:dyDescent="0.3"/>
    <row r="53" spans="8:14" s="5" customFormat="1" ht="15" customHeight="1" x14ac:dyDescent="0.3"/>
    <row r="54" spans="8:14" s="5" customFormat="1" ht="15" customHeight="1" x14ac:dyDescent="0.3"/>
    <row r="55" spans="8:14" s="5" customFormat="1" ht="15" customHeight="1" x14ac:dyDescent="0.3"/>
    <row r="56" spans="8:14" s="5" customFormat="1" ht="15" customHeight="1" x14ac:dyDescent="0.3"/>
    <row r="57" spans="8:14" s="5" customFormat="1" ht="15" customHeight="1" x14ac:dyDescent="0.3"/>
    <row r="58" spans="8:14" s="5" customFormat="1" ht="15" customHeight="1" x14ac:dyDescent="0.3"/>
    <row r="59" spans="8:14" s="5" customFormat="1" ht="15" customHeight="1" x14ac:dyDescent="0.3"/>
    <row r="60" spans="8:14" s="5" customFormat="1" ht="15" customHeight="1" x14ac:dyDescent="0.3"/>
    <row r="61" spans="8:14" s="5" customFormat="1" ht="15" customHeight="1" x14ac:dyDescent="0.3"/>
    <row r="62" spans="8:14" s="5" customFormat="1" ht="15" customHeight="1" x14ac:dyDescent="0.3"/>
    <row r="63" spans="8:14" s="5" customFormat="1" ht="15" customHeight="1" x14ac:dyDescent="0.3"/>
    <row r="64" spans="8:14" s="5" customFormat="1" ht="15" customHeight="1" x14ac:dyDescent="0.3"/>
    <row r="65" spans="1:14" s="5" customFormat="1" ht="15" customHeight="1" x14ac:dyDescent="0.3"/>
    <row r="66" spans="1:14" s="5" customFormat="1" ht="15" customHeight="1" x14ac:dyDescent="0.3">
      <c r="A66" s="60" t="s">
        <v>437</v>
      </c>
    </row>
    <row r="67" spans="1:14" s="5" customFormat="1" ht="15" customHeight="1" x14ac:dyDescent="0.3"/>
    <row r="68" spans="1:14" s="5" customFormat="1" ht="15" customHeight="1" x14ac:dyDescent="0.3">
      <c r="H68" s="446" t="s">
        <v>438</v>
      </c>
      <c r="I68" s="446"/>
      <c r="J68" s="448" t="s">
        <v>434</v>
      </c>
      <c r="K68" s="448">
        <v>2019</v>
      </c>
      <c r="L68" s="448">
        <v>2022</v>
      </c>
      <c r="M68" s="448">
        <v>2025</v>
      </c>
      <c r="N68" s="448">
        <v>2030</v>
      </c>
    </row>
    <row r="69" spans="1:14" s="5" customFormat="1" ht="15" customHeight="1" x14ac:dyDescent="0.3">
      <c r="H69" s="446"/>
      <c r="I69" s="446"/>
      <c r="J69" s="449"/>
      <c r="K69" s="449"/>
      <c r="L69" s="449"/>
      <c r="M69" s="449"/>
      <c r="N69" s="449"/>
    </row>
    <row r="70" spans="1:14" s="5" customFormat="1" ht="15" customHeight="1" x14ac:dyDescent="0.3">
      <c r="H70" s="435" t="s">
        <v>439</v>
      </c>
      <c r="I70" s="436"/>
      <c r="J70" s="103">
        <f>SUM(Ogrzewanie!C76,Ogrzewanie!D76,Ogrzewanie!E76,Ogrzewanie!F76,Ogrzewanie!P76)</f>
        <v>0</v>
      </c>
      <c r="K70" s="103">
        <f>SUM(Ogrzewanie!C83,Ogrzewanie!D83,Ogrzewanie!E83,Ogrzewanie!F83,Ogrzewanie!P83)</f>
        <v>0</v>
      </c>
      <c r="L70" s="103">
        <f>SUM(Ogrzewanie!C90,Ogrzewanie!D90,Ogrzewanie!E90,Ogrzewanie!F90,Ogrzewanie!P90)</f>
        <v>0</v>
      </c>
      <c r="M70" s="103">
        <f>SUM(Ogrzewanie!C97,Ogrzewanie!D97,Ogrzewanie!E97,Ogrzewanie!F97,Ogrzewanie!P97)</f>
        <v>0</v>
      </c>
      <c r="N70" s="103">
        <f>SUM(Ogrzewanie!C104,Ogrzewanie!D104,Ogrzewanie!E104,Ogrzewanie!F104,Ogrzewanie!P104)</f>
        <v>0</v>
      </c>
    </row>
    <row r="71" spans="1:14" s="5" customFormat="1" ht="15" customHeight="1" x14ac:dyDescent="0.3">
      <c r="H71" s="439" t="s">
        <v>440</v>
      </c>
      <c r="I71" s="440"/>
      <c r="J71" s="103">
        <f>SUM('Energia elektryczna'!C81,'Energia elektryczna'!D81,'Energia elektryczna'!E81,'Energia elektryczna'!K81)</f>
        <v>0</v>
      </c>
      <c r="K71" s="103">
        <f>SUM('Energia elektryczna'!C90,'Energia elektryczna'!D90,'Energia elektryczna'!E90,'Energia elektryczna'!K90)</f>
        <v>0</v>
      </c>
      <c r="L71" s="103">
        <f>SUM('Energia elektryczna'!C99,'Energia elektryczna'!D99,'Energia elektryczna'!E99,'Energia elektryczna'!K99)</f>
        <v>0</v>
      </c>
      <c r="M71" s="103">
        <f>SUM('Energia elektryczna'!C108,'Energia elektryczna'!D108,'Energia elektryczna'!E108,'Energia elektryczna'!K108)</f>
        <v>0</v>
      </c>
      <c r="N71" s="103">
        <f>SUM('Energia elektryczna'!C117,'Energia elektryczna'!D117,'Energia elektryczna'!E117,'Energia elektryczna'!K117)</f>
        <v>0</v>
      </c>
    </row>
    <row r="72" spans="1:14" s="5" customFormat="1" ht="15" customHeight="1" x14ac:dyDescent="0.3">
      <c r="H72" s="439" t="s">
        <v>441</v>
      </c>
      <c r="I72" s="440"/>
      <c r="J72" s="103">
        <f>SUM(J70:J71)</f>
        <v>0</v>
      </c>
      <c r="K72" s="103">
        <f>SUM(K70:K71)</f>
        <v>0</v>
      </c>
      <c r="L72" s="103">
        <f>SUM(L70:L71)</f>
        <v>0</v>
      </c>
      <c r="M72" s="103">
        <f>SUM(M70:M71)</f>
        <v>0</v>
      </c>
      <c r="N72" s="103">
        <f>SUM(N70:N71)</f>
        <v>0</v>
      </c>
    </row>
    <row r="73" spans="1:14" s="5" customFormat="1" ht="15" customHeight="1" x14ac:dyDescent="0.3"/>
    <row r="74" spans="1:14" s="5" customFormat="1" ht="15" customHeight="1" x14ac:dyDescent="0.3"/>
    <row r="75" spans="1:14" s="5" customFormat="1" ht="15" customHeight="1" x14ac:dyDescent="0.3"/>
    <row r="76" spans="1:14" s="5" customFormat="1" ht="15" customHeight="1" x14ac:dyDescent="0.3"/>
    <row r="77" spans="1:14" s="5" customFormat="1" ht="15" customHeight="1" x14ac:dyDescent="0.3"/>
    <row r="78" spans="1:14" s="5" customFormat="1" ht="15" customHeight="1" x14ac:dyDescent="0.3"/>
    <row r="79" spans="1:14" s="5" customFormat="1" ht="15" customHeight="1" x14ac:dyDescent="0.3"/>
    <row r="80" spans="1:14" s="5" customFormat="1" ht="15" customHeight="1" x14ac:dyDescent="0.3"/>
    <row r="81" spans="1:13" s="5" customFormat="1" ht="15" customHeight="1" x14ac:dyDescent="0.3"/>
    <row r="82" spans="1:13" s="5" customFormat="1" ht="15" customHeight="1" x14ac:dyDescent="0.3"/>
    <row r="83" spans="1:13" s="5" customFormat="1" ht="15" customHeight="1" x14ac:dyDescent="0.3"/>
    <row r="84" spans="1:13" s="5" customFormat="1" ht="15" customHeight="1" x14ac:dyDescent="0.3"/>
    <row r="85" spans="1:13" s="5" customFormat="1" ht="15" customHeight="1" x14ac:dyDescent="0.3"/>
    <row r="86" spans="1:13" s="5" customFormat="1" ht="15" customHeight="1" x14ac:dyDescent="0.3"/>
    <row r="87" spans="1:13" s="5" customFormat="1" ht="15" customHeight="1" x14ac:dyDescent="0.3">
      <c r="A87" s="60" t="s">
        <v>442</v>
      </c>
    </row>
    <row r="88" spans="1:13" s="5" customFormat="1" ht="15" customHeight="1" x14ac:dyDescent="0.3">
      <c r="A88" s="60"/>
    </row>
    <row r="89" spans="1:13" s="5" customFormat="1" ht="15" customHeight="1" x14ac:dyDescent="0.3"/>
    <row r="90" spans="1:13" s="5" customFormat="1" ht="15" customHeight="1" x14ac:dyDescent="0.3"/>
    <row r="91" spans="1:13" s="5" customFormat="1" ht="15" customHeight="1" x14ac:dyDescent="0.3">
      <c r="H91" s="441" t="s">
        <v>443</v>
      </c>
      <c r="I91" s="443" t="s">
        <v>434</v>
      </c>
      <c r="J91" s="437">
        <v>2019</v>
      </c>
      <c r="K91" s="437">
        <v>2022</v>
      </c>
      <c r="L91" s="437">
        <v>2025</v>
      </c>
      <c r="M91" s="437">
        <v>2030</v>
      </c>
    </row>
    <row r="92" spans="1:13" s="5" customFormat="1" ht="15" customHeight="1" x14ac:dyDescent="0.3">
      <c r="H92" s="442"/>
      <c r="I92" s="444"/>
      <c r="J92" s="438"/>
      <c r="K92" s="438"/>
      <c r="L92" s="438"/>
      <c r="M92" s="438"/>
    </row>
    <row r="93" spans="1:13" s="5" customFormat="1" ht="15" customHeight="1" x14ac:dyDescent="0.3">
      <c r="H93" s="91" t="s">
        <v>363</v>
      </c>
      <c r="I93" s="41">
        <f>'Planowanie przestrzenne i in.'!C45</f>
        <v>0</v>
      </c>
      <c r="J93" s="41">
        <f>'Planowanie przestrzenne i in.'!D45</f>
        <v>0</v>
      </c>
      <c r="K93" s="41">
        <f>'Planowanie przestrzenne i in.'!E45</f>
        <v>0</v>
      </c>
      <c r="L93" s="41">
        <f>'Planowanie przestrzenne i in.'!F45</f>
        <v>0</v>
      </c>
      <c r="M93" s="41">
        <f>'Planowanie przestrzenne i in.'!G45</f>
        <v>0</v>
      </c>
    </row>
    <row r="94" spans="1:13" s="5" customFormat="1" ht="15" customHeight="1" x14ac:dyDescent="0.3">
      <c r="H94" s="91" t="s">
        <v>364</v>
      </c>
      <c r="I94" s="41">
        <f>'Planowanie przestrzenne i in.'!C46</f>
        <v>0</v>
      </c>
      <c r="J94" s="41">
        <f>'Planowanie przestrzenne i in.'!D46</f>
        <v>0</v>
      </c>
      <c r="K94" s="41">
        <f>'Planowanie przestrzenne i in.'!E46</f>
        <v>0</v>
      </c>
      <c r="L94" s="41">
        <f>'Planowanie przestrzenne i in.'!F46</f>
        <v>0</v>
      </c>
      <c r="M94" s="41">
        <f>'Planowanie przestrzenne i in.'!G46</f>
        <v>0</v>
      </c>
    </row>
    <row r="95" spans="1:13" s="5" customFormat="1" ht="15" customHeight="1" x14ac:dyDescent="0.3">
      <c r="H95" s="91" t="s">
        <v>365</v>
      </c>
      <c r="I95" s="41">
        <f>'Planowanie przestrzenne i in.'!C47</f>
        <v>0</v>
      </c>
      <c r="J95" s="41">
        <f>'Planowanie przestrzenne i in.'!D47</f>
        <v>0</v>
      </c>
      <c r="K95" s="41">
        <f>'Planowanie przestrzenne i in.'!E47</f>
        <v>0</v>
      </c>
      <c r="L95" s="41">
        <f>'Planowanie przestrzenne i in.'!F47</f>
        <v>0</v>
      </c>
      <c r="M95" s="41">
        <f>'Planowanie przestrzenne i in.'!G47</f>
        <v>0</v>
      </c>
    </row>
    <row r="96" spans="1:13" s="5" customFormat="1" ht="15" customHeight="1" x14ac:dyDescent="0.3">
      <c r="H96" s="91" t="s">
        <v>277</v>
      </c>
      <c r="I96" s="41">
        <f>'Planowanie przestrzenne i in.'!C48</f>
        <v>0</v>
      </c>
      <c r="J96" s="41">
        <f>'Planowanie przestrzenne i in.'!D48</f>
        <v>0</v>
      </c>
      <c r="K96" s="41">
        <f>'Planowanie przestrzenne i in.'!E48</f>
        <v>0</v>
      </c>
      <c r="L96" s="41">
        <f>'Planowanie przestrzenne i in.'!F48</f>
        <v>0</v>
      </c>
      <c r="M96" s="41">
        <f>'Planowanie przestrzenne i in.'!G48</f>
        <v>0</v>
      </c>
    </row>
    <row r="97" spans="8:13" s="5" customFormat="1" ht="15" customHeight="1" x14ac:dyDescent="0.3">
      <c r="H97" s="91" t="s">
        <v>311</v>
      </c>
      <c r="I97" s="41">
        <f>'Planowanie przestrzenne i in.'!C49</f>
        <v>0</v>
      </c>
      <c r="J97" s="41">
        <f>'Planowanie przestrzenne i in.'!D49</f>
        <v>0</v>
      </c>
      <c r="K97" s="41">
        <f>'Planowanie przestrzenne i in.'!E49</f>
        <v>0</v>
      </c>
      <c r="L97" s="41">
        <f>'Planowanie przestrzenne i in.'!F49</f>
        <v>0</v>
      </c>
      <c r="M97" s="41">
        <f>'Planowanie przestrzenne i in.'!G49</f>
        <v>0</v>
      </c>
    </row>
    <row r="98" spans="8:13" s="5" customFormat="1" ht="15" customHeight="1" x14ac:dyDescent="0.3">
      <c r="H98" s="91" t="s">
        <v>294</v>
      </c>
      <c r="I98" s="41">
        <f>'Planowanie przestrzenne i in.'!C50</f>
        <v>0</v>
      </c>
      <c r="J98" s="41">
        <f>'Planowanie przestrzenne i in.'!D50</f>
        <v>0</v>
      </c>
      <c r="K98" s="41">
        <f>'Planowanie przestrzenne i in.'!E50</f>
        <v>0</v>
      </c>
      <c r="L98" s="41">
        <f>'Planowanie przestrzenne i in.'!F50</f>
        <v>0</v>
      </c>
      <c r="M98" s="41">
        <f>'Planowanie przestrzenne i in.'!G50</f>
        <v>0</v>
      </c>
    </row>
    <row r="99" spans="8:13" s="5" customFormat="1" ht="15" customHeight="1" x14ac:dyDescent="0.3">
      <c r="H99" s="91" t="s">
        <v>265</v>
      </c>
      <c r="I99" s="41">
        <f>'Planowanie przestrzenne i in.'!C51</f>
        <v>0</v>
      </c>
      <c r="J99" s="41">
        <f>'Planowanie przestrzenne i in.'!D51</f>
        <v>0</v>
      </c>
      <c r="K99" s="41">
        <f>'Planowanie przestrzenne i in.'!E51</f>
        <v>0</v>
      </c>
      <c r="L99" s="41">
        <f>'Planowanie przestrzenne i in.'!F51</f>
        <v>0</v>
      </c>
      <c r="M99" s="41">
        <f>'Planowanie przestrzenne i in.'!G51</f>
        <v>0</v>
      </c>
    </row>
    <row r="100" spans="8:13" s="5" customFormat="1" ht="15" customHeight="1" x14ac:dyDescent="0.3"/>
    <row r="101" spans="8:13" s="5" customFormat="1" ht="15" customHeight="1" x14ac:dyDescent="0.3"/>
    <row r="102" spans="8:13" s="5" customFormat="1" ht="15" customHeight="1" x14ac:dyDescent="0.3"/>
    <row r="103" spans="8:13" s="5" customFormat="1" ht="15" customHeight="1" x14ac:dyDescent="0.3"/>
    <row r="104" spans="8:13" s="5" customFormat="1" ht="15" customHeight="1" x14ac:dyDescent="0.3"/>
    <row r="105" spans="8:13" s="5" customFormat="1" ht="15" customHeight="1" x14ac:dyDescent="0.3"/>
    <row r="106" spans="8:13" s="5" customFormat="1" ht="15" customHeight="1" x14ac:dyDescent="0.3"/>
    <row r="107" spans="8:13" s="5" customFormat="1" ht="15" customHeight="1" x14ac:dyDescent="0.3"/>
    <row r="108" spans="8:13" s="5" customFormat="1" ht="15" customHeight="1" x14ac:dyDescent="0.3"/>
    <row r="109" spans="8:13" s="5" customFormat="1" ht="15" customHeight="1" x14ac:dyDescent="0.3"/>
    <row r="110" spans="8:13" s="5" customFormat="1" ht="15" customHeight="1" x14ac:dyDescent="0.3"/>
    <row r="111" spans="8:13" s="5" customFormat="1" ht="18" customHeight="1" x14ac:dyDescent="0.3"/>
    <row r="112" spans="8:13" s="5" customFormat="1" ht="14.7" customHeight="1" x14ac:dyDescent="0.3"/>
    <row r="113" s="5" customFormat="1" ht="18" customHeight="1" x14ac:dyDescent="0.3"/>
    <row r="114" s="5" customFormat="1" ht="21.75" customHeight="1" x14ac:dyDescent="0.3"/>
    <row r="115" s="5" customFormat="1" ht="9.75" customHeight="1" x14ac:dyDescent="0.3"/>
    <row r="116" s="5" customFormat="1" ht="20.25" customHeight="1" x14ac:dyDescent="0.3"/>
    <row r="117" s="5" customFormat="1" x14ac:dyDescent="0.3"/>
    <row r="118" s="5" customFormat="1" x14ac:dyDescent="0.3"/>
    <row r="119" s="5" customFormat="1" ht="18" customHeight="1" x14ac:dyDescent="0.3"/>
    <row r="120" s="5" customFormat="1" x14ac:dyDescent="0.3"/>
    <row r="121" s="5" customFormat="1" x14ac:dyDescent="0.3"/>
    <row r="122" s="5" customFormat="1" x14ac:dyDescent="0.3"/>
    <row r="123" s="5" customFormat="1" x14ac:dyDescent="0.3"/>
    <row r="124" s="5" customFormat="1" x14ac:dyDescent="0.3"/>
    <row r="125" s="5" customFormat="1" x14ac:dyDescent="0.3"/>
    <row r="126" s="5" customFormat="1" x14ac:dyDescent="0.3"/>
    <row r="127" s="5" customFormat="1" ht="18" customHeight="1" x14ac:dyDescent="0.3"/>
    <row r="128" s="5" customFormat="1" x14ac:dyDescent="0.3"/>
    <row r="129" s="5" customFormat="1" ht="14.7" customHeight="1" x14ac:dyDescent="0.3"/>
    <row r="130" s="5" customFormat="1" ht="14.7" customHeight="1" x14ac:dyDescent="0.3"/>
    <row r="131" s="5" customFormat="1" x14ac:dyDescent="0.3"/>
    <row r="132" s="5" customFormat="1" x14ac:dyDescent="0.3"/>
    <row r="133" s="5" customFormat="1" x14ac:dyDescent="0.3"/>
    <row r="134" s="5" customFormat="1" x14ac:dyDescent="0.3"/>
    <row r="135" s="5" customFormat="1" x14ac:dyDescent="0.3"/>
    <row r="136" s="5" customFormat="1" x14ac:dyDescent="0.3"/>
    <row r="137" s="5" customFormat="1" x14ac:dyDescent="0.3"/>
    <row r="138" s="5" customFormat="1" x14ac:dyDescent="0.3"/>
    <row r="139" s="5" customFormat="1" x14ac:dyDescent="0.3"/>
    <row r="140" s="5" customFormat="1" ht="14.7" customHeight="1" x14ac:dyDescent="0.3"/>
    <row r="141" s="5" customFormat="1" ht="14.7" customHeight="1" x14ac:dyDescent="0.3"/>
    <row r="142" s="5" customFormat="1" x14ac:dyDescent="0.3"/>
    <row r="143" s="5" customFormat="1" x14ac:dyDescent="0.3"/>
    <row r="144" s="5" customFormat="1" x14ac:dyDescent="0.3"/>
    <row r="145" s="5" customFormat="1" x14ac:dyDescent="0.3"/>
    <row r="146" s="5" customFormat="1" x14ac:dyDescent="0.3"/>
    <row r="147" s="5" customFormat="1" x14ac:dyDescent="0.3"/>
    <row r="148" s="5" customFormat="1" x14ac:dyDescent="0.3"/>
    <row r="149" s="5" customFormat="1" x14ac:dyDescent="0.3"/>
    <row r="150" s="5" customFormat="1" x14ac:dyDescent="0.3"/>
    <row r="151" s="5" customFormat="1" x14ac:dyDescent="0.3"/>
    <row r="152" s="5" customFormat="1" x14ac:dyDescent="0.3"/>
    <row r="153" s="5" customFormat="1" x14ac:dyDescent="0.3"/>
    <row r="154" s="5" customFormat="1" x14ac:dyDescent="0.3"/>
    <row r="155" s="5" customFormat="1" x14ac:dyDescent="0.3"/>
    <row r="156" s="5" customFormat="1" x14ac:dyDescent="0.3"/>
    <row r="157" s="5" customFormat="1" x14ac:dyDescent="0.3"/>
    <row r="158" s="5" customFormat="1" x14ac:dyDescent="0.3"/>
    <row r="159" s="5" customFormat="1" x14ac:dyDescent="0.3"/>
    <row r="160" s="5" customFormat="1" x14ac:dyDescent="0.3"/>
    <row r="161" s="5" customFormat="1" x14ac:dyDescent="0.3"/>
    <row r="162" s="5" customFormat="1" x14ac:dyDescent="0.3"/>
    <row r="163" s="5" customFormat="1" x14ac:dyDescent="0.3"/>
    <row r="164" s="5" customFormat="1" x14ac:dyDescent="0.3"/>
    <row r="165" s="5" customFormat="1" x14ac:dyDescent="0.3"/>
    <row r="166" s="5" customFormat="1" x14ac:dyDescent="0.3"/>
    <row r="167" s="5" customFormat="1" x14ac:dyDescent="0.3"/>
    <row r="168" s="5" customFormat="1" x14ac:dyDescent="0.3"/>
    <row r="169" s="5" customFormat="1" x14ac:dyDescent="0.3"/>
    <row r="170" s="5" customFormat="1" x14ac:dyDescent="0.3"/>
    <row r="171" s="5" customFormat="1" x14ac:dyDescent="0.3"/>
    <row r="172" s="5" customFormat="1" x14ac:dyDescent="0.3"/>
    <row r="173" s="5" customFormat="1" x14ac:dyDescent="0.3"/>
    <row r="174" s="5" customFormat="1" x14ac:dyDescent="0.3"/>
    <row r="175" s="5" customFormat="1" x14ac:dyDescent="0.3"/>
    <row r="176" s="5" customFormat="1" x14ac:dyDescent="0.3"/>
    <row r="177" s="5" customFormat="1" x14ac:dyDescent="0.3"/>
    <row r="178" s="5" customFormat="1" x14ac:dyDescent="0.3"/>
    <row r="179" s="5" customFormat="1" x14ac:dyDescent="0.3"/>
    <row r="180" s="5" customFormat="1" x14ac:dyDescent="0.3"/>
    <row r="181" s="5" customFormat="1" x14ac:dyDescent="0.3"/>
    <row r="182" s="5" customFormat="1" x14ac:dyDescent="0.3"/>
    <row r="183" s="5" customFormat="1" x14ac:dyDescent="0.3"/>
    <row r="184" s="5" customFormat="1" x14ac:dyDescent="0.3"/>
    <row r="185" s="5" customFormat="1" x14ac:dyDescent="0.3"/>
    <row r="186" s="5" customFormat="1" x14ac:dyDescent="0.3"/>
    <row r="187" s="5" customFormat="1" x14ac:dyDescent="0.3"/>
    <row r="188" s="5" customFormat="1" x14ac:dyDescent="0.3"/>
    <row r="189" s="5" customFormat="1" x14ac:dyDescent="0.3"/>
    <row r="190" s="5" customFormat="1" x14ac:dyDescent="0.3"/>
    <row r="191" s="5" customFormat="1" x14ac:dyDescent="0.3"/>
    <row r="192" s="5" customFormat="1" x14ac:dyDescent="0.3"/>
    <row r="193" s="5" customFormat="1" x14ac:dyDescent="0.3"/>
    <row r="194" s="5" customFormat="1" x14ac:dyDescent="0.3"/>
    <row r="195" s="5" customFormat="1" x14ac:dyDescent="0.3"/>
    <row r="196" s="5" customFormat="1" x14ac:dyDescent="0.3"/>
    <row r="197" s="5" customFormat="1" x14ac:dyDescent="0.3"/>
    <row r="198" s="5" customFormat="1" x14ac:dyDescent="0.3"/>
    <row r="199" s="5" customFormat="1" x14ac:dyDescent="0.3"/>
    <row r="200" s="5" customFormat="1" x14ac:dyDescent="0.3"/>
    <row r="201" s="5" customFormat="1" x14ac:dyDescent="0.3"/>
    <row r="202" s="5" customFormat="1" x14ac:dyDescent="0.3"/>
    <row r="203" s="5" customFormat="1" x14ac:dyDescent="0.3"/>
    <row r="204" s="5" customFormat="1" x14ac:dyDescent="0.3"/>
    <row r="205" s="5" customFormat="1" x14ac:dyDescent="0.3"/>
    <row r="206" s="5" customFormat="1" x14ac:dyDescent="0.3"/>
    <row r="207" s="5" customFormat="1" x14ac:dyDescent="0.3"/>
    <row r="208" s="5" customFormat="1" x14ac:dyDescent="0.3"/>
    <row r="209" s="5" customFormat="1" x14ac:dyDescent="0.3"/>
    <row r="210" s="5" customFormat="1" x14ac:dyDescent="0.3"/>
    <row r="211" s="5" customFormat="1" x14ac:dyDescent="0.3"/>
    <row r="212" s="5" customFormat="1" x14ac:dyDescent="0.3"/>
    <row r="213" s="5" customFormat="1" x14ac:dyDescent="0.3"/>
    <row r="214" s="5" customFormat="1" x14ac:dyDescent="0.3"/>
    <row r="215" s="5" customFormat="1" x14ac:dyDescent="0.3"/>
    <row r="216" s="5" customFormat="1" x14ac:dyDescent="0.3"/>
    <row r="217" s="5" customFormat="1" x14ac:dyDescent="0.3"/>
    <row r="218" s="5" customFormat="1" x14ac:dyDescent="0.3"/>
    <row r="219" s="5" customFormat="1" x14ac:dyDescent="0.3"/>
    <row r="220" s="5" customFormat="1" x14ac:dyDescent="0.3"/>
    <row r="221" s="5" customFormat="1" x14ac:dyDescent="0.3"/>
    <row r="222" s="5" customFormat="1" x14ac:dyDescent="0.3"/>
    <row r="223" s="5" customFormat="1" x14ac:dyDescent="0.3"/>
    <row r="224" s="5" customFormat="1" x14ac:dyDescent="0.3"/>
    <row r="225" s="5" customFormat="1" x14ac:dyDescent="0.3"/>
    <row r="226" s="5" customFormat="1" x14ac:dyDescent="0.3"/>
    <row r="227" s="5" customFormat="1" x14ac:dyDescent="0.3"/>
    <row r="228" s="5" customFormat="1" x14ac:dyDescent="0.3"/>
    <row r="229" s="5" customFormat="1" x14ac:dyDescent="0.3"/>
    <row r="230" s="5" customFormat="1" x14ac:dyDescent="0.3"/>
    <row r="231" s="5" customFormat="1" x14ac:dyDescent="0.3"/>
    <row r="232" s="5" customFormat="1" x14ac:dyDescent="0.3"/>
    <row r="233" s="5" customFormat="1" x14ac:dyDescent="0.3"/>
    <row r="234" s="5" customFormat="1" x14ac:dyDescent="0.3"/>
    <row r="235" s="5" customFormat="1" x14ac:dyDescent="0.3"/>
    <row r="236" s="5" customFormat="1" x14ac:dyDescent="0.3"/>
    <row r="237" s="5" customFormat="1" x14ac:dyDescent="0.3"/>
    <row r="238" s="5" customFormat="1" x14ac:dyDescent="0.3"/>
    <row r="239" s="5" customFormat="1" x14ac:dyDescent="0.3"/>
    <row r="240" s="5" customFormat="1" x14ac:dyDescent="0.3"/>
    <row r="241" s="5" customFormat="1" x14ac:dyDescent="0.3"/>
    <row r="242" s="5" customFormat="1" x14ac:dyDescent="0.3"/>
    <row r="243" s="5" customFormat="1" x14ac:dyDescent="0.3"/>
    <row r="244" s="5" customFormat="1" x14ac:dyDescent="0.3"/>
    <row r="245" s="5" customFormat="1" x14ac:dyDescent="0.3"/>
    <row r="246" s="5" customFormat="1" x14ac:dyDescent="0.3"/>
    <row r="247" s="5" customFormat="1" x14ac:dyDescent="0.3"/>
    <row r="248" s="5" customFormat="1" x14ac:dyDescent="0.3"/>
    <row r="249" s="5" customFormat="1" x14ac:dyDescent="0.3"/>
    <row r="250" s="5" customFormat="1" x14ac:dyDescent="0.3"/>
    <row r="251" s="5" customFormat="1" x14ac:dyDescent="0.3"/>
    <row r="252" s="5" customFormat="1" x14ac:dyDescent="0.3"/>
    <row r="253" s="5" customFormat="1" x14ac:dyDescent="0.3"/>
    <row r="254" s="5" customFormat="1" x14ac:dyDescent="0.3"/>
    <row r="255" s="5" customFormat="1" x14ac:dyDescent="0.3"/>
    <row r="256" s="5" customFormat="1" x14ac:dyDescent="0.3"/>
    <row r="257" s="5" customFormat="1" x14ac:dyDescent="0.3"/>
    <row r="258" s="5" customFormat="1" x14ac:dyDescent="0.3"/>
    <row r="259" s="5" customFormat="1" x14ac:dyDescent="0.3"/>
    <row r="260" s="5" customFormat="1" x14ac:dyDescent="0.3"/>
    <row r="261" s="5" customFormat="1" x14ac:dyDescent="0.3"/>
    <row r="262" s="5" customFormat="1" x14ac:dyDescent="0.3"/>
    <row r="263" s="5" customFormat="1" x14ac:dyDescent="0.3"/>
    <row r="264" s="5" customFormat="1" x14ac:dyDescent="0.3"/>
    <row r="265" s="5" customFormat="1" x14ac:dyDescent="0.3"/>
    <row r="266" s="5" customFormat="1" x14ac:dyDescent="0.3"/>
    <row r="267" s="5" customFormat="1" x14ac:dyDescent="0.3"/>
    <row r="268" s="5" customFormat="1" x14ac:dyDescent="0.3"/>
    <row r="269" s="5" customFormat="1" x14ac:dyDescent="0.3"/>
    <row r="270" s="5" customFormat="1" x14ac:dyDescent="0.3"/>
    <row r="271" s="5" customFormat="1" x14ac:dyDescent="0.3"/>
    <row r="272" s="5" customFormat="1" x14ac:dyDescent="0.3"/>
    <row r="273" s="5" customFormat="1" x14ac:dyDescent="0.3"/>
    <row r="274" s="5" customFormat="1" x14ac:dyDescent="0.3"/>
    <row r="275" s="5" customFormat="1" x14ac:dyDescent="0.3"/>
    <row r="276" s="5" customFormat="1" x14ac:dyDescent="0.3"/>
    <row r="277" s="5" customFormat="1" x14ac:dyDescent="0.3"/>
    <row r="278" s="5" customFormat="1" x14ac:dyDescent="0.3"/>
    <row r="279" s="5" customFormat="1" x14ac:dyDescent="0.3"/>
  </sheetData>
  <mergeCells count="20">
    <mergeCell ref="T1:AK3"/>
    <mergeCell ref="A6:S6"/>
    <mergeCell ref="H30:I31"/>
    <mergeCell ref="H68:I69"/>
    <mergeCell ref="H49:I50"/>
    <mergeCell ref="A1:S3"/>
    <mergeCell ref="J68:J69"/>
    <mergeCell ref="K68:K69"/>
    <mergeCell ref="L68:L69"/>
    <mergeCell ref="M68:M69"/>
    <mergeCell ref="N68:N69"/>
    <mergeCell ref="H70:I70"/>
    <mergeCell ref="L91:L92"/>
    <mergeCell ref="M91:M92"/>
    <mergeCell ref="H71:I71"/>
    <mergeCell ref="H72:I72"/>
    <mergeCell ref="J91:J92"/>
    <mergeCell ref="H91:H92"/>
    <mergeCell ref="K91:K92"/>
    <mergeCell ref="I91:I92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94D7B77BF4C2458C714A79991AB3A5" ma:contentTypeVersion="11" ma:contentTypeDescription="Utwórz nowy dokument." ma:contentTypeScope="" ma:versionID="af6dccb1290f1e1a74337092524d79cf">
  <xsd:schema xmlns:xsd="http://www.w3.org/2001/XMLSchema" xmlns:xs="http://www.w3.org/2001/XMLSchema" xmlns:p="http://schemas.microsoft.com/office/2006/metadata/properties" xmlns:ns3="444ac1d9-5122-4f23-8f77-c299e34ec0b0" targetNamespace="http://schemas.microsoft.com/office/2006/metadata/properties" ma:root="true" ma:fieldsID="3aa9de9352dded01ef5385a95b096d04" ns3:_="">
    <xsd:import namespace="444ac1d9-5122-4f23-8f77-c299e34ec0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ac1d9-5122-4f23-8f77-c299e34ec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1B1B8D-3F43-446B-806B-939B99D6CE1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44ac1d9-5122-4f23-8f77-c299e34ec0b0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B01F138-01FA-4256-BE16-9ECE1D53AA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E622FE-D060-4B4B-8B5B-D10FE1D1B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4ac1d9-5122-4f23-8f77-c299e34ec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Informacje ogólne</vt:lpstr>
      <vt:lpstr>Ogrzewanie</vt:lpstr>
      <vt:lpstr>Energia elektryczna</vt:lpstr>
      <vt:lpstr>Mobilność</vt:lpstr>
      <vt:lpstr>Planowanie przestrzenne i in.</vt:lpstr>
      <vt:lpstr>Plan działań</vt:lpstr>
      <vt:lpstr>Raport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Vidal</dc:creator>
  <cp:keywords/>
  <dc:description/>
  <cp:lastModifiedBy>Izabela Kuśnierz</cp:lastModifiedBy>
  <cp:revision/>
  <dcterms:created xsi:type="dcterms:W3CDTF">2019-02-21T08:50:23Z</dcterms:created>
  <dcterms:modified xsi:type="dcterms:W3CDTF">2021-09-28T13:17:19Z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0x0101000394D7B77BF4C2458C714A79991AB3A5</vt:lpwstr>
  </property>
</Properties>
</file>